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lina Merisanu\Desktop\18.sedinta iulie\1. Rectificare nr. 3 prin HCL\"/>
    </mc:Choice>
  </mc:AlternateContent>
  <xr:revisionPtr revIDLastSave="0" documentId="13_ncr:1_{8FEEA759-56DC-445A-87A6-DD634C9EA775}" xr6:coauthVersionLast="47" xr6:coauthVersionMax="47" xr10:uidLastSave="{00000000-0000-0000-0000-000000000000}"/>
  <bookViews>
    <workbookView xWindow="-120" yWindow="-120" windowWidth="29040" windowHeight="15840" xr2:uid="{D8677338-A562-45CE-9F2B-109E09885AC3}"/>
  </bookViews>
  <sheets>
    <sheet name="Anexa 4 BL " sheetId="2" r:id="rId1"/>
    <sheet name="Ext ILUM" sheetId="3" r:id="rId2"/>
    <sheet name="ANL" sheetId="4" r:id="rId3"/>
    <sheet name="REVIT" sheetId="5" r:id="rId4"/>
    <sheet name="BL.35A" sheetId="6" r:id="rId5"/>
    <sheet name="BL.D" sheetId="7" r:id="rId6"/>
    <sheet name="BL.EVSN" sheetId="8" r:id="rId7"/>
    <sheet name="BL.F9" sheetId="9" r:id="rId8"/>
    <sheet name="BL.E2" sheetId="10" r:id="rId9"/>
    <sheet name="NZEB" sheetId="11" r:id="rId10"/>
    <sheet name="B53D55D6" sheetId="12" r:id="rId11"/>
    <sheet name="REGEN" sheetId="13" r:id="rId12"/>
    <sheet name="Sc 4" sheetId="14" r:id="rId13"/>
    <sheet name="Sc 6" sheetId="15" r:id="rId14"/>
  </sheets>
  <definedNames>
    <definedName name="_xlnm._FilterDatabase" localSheetId="0" hidden="1">'Anexa 4 BL '!$B$9:$P$144</definedName>
    <definedName name="_xlnm.Print_Area" localSheetId="0">'Anexa 4 BL '!$B$1:$P$191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8" i="2" l="1"/>
  <c r="M157" i="2"/>
  <c r="L140" i="2"/>
  <c r="L125" i="2"/>
  <c r="L124" i="2"/>
  <c r="L123" i="2"/>
  <c r="L122" i="2"/>
  <c r="L121" i="2"/>
  <c r="L120" i="2"/>
  <c r="L119" i="2"/>
  <c r="L133" i="2"/>
  <c r="L132" i="2"/>
  <c r="L131" i="2"/>
  <c r="L130" i="2"/>
  <c r="L129" i="2"/>
  <c r="L128" i="2"/>
  <c r="L127" i="2"/>
  <c r="L126" i="2"/>
  <c r="L137" i="2"/>
  <c r="L136" i="2"/>
  <c r="L135" i="2"/>
  <c r="L134" i="2"/>
  <c r="L139" i="2"/>
  <c r="L138" i="2"/>
  <c r="L141" i="2"/>
  <c r="L27" i="2" l="1"/>
  <c r="G27" i="2"/>
  <c r="F27" i="2"/>
  <c r="M65" i="2"/>
  <c r="M63" i="2" s="1"/>
  <c r="H63" i="2"/>
  <c r="I63" i="2"/>
  <c r="J63" i="2"/>
  <c r="K63" i="2"/>
  <c r="N63" i="2"/>
  <c r="O63" i="2"/>
  <c r="P63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42" i="2"/>
  <c r="L81" i="2" l="1"/>
  <c r="G81" i="2" s="1"/>
  <c r="F81" i="2"/>
  <c r="H23" i="2"/>
  <c r="I23" i="2"/>
  <c r="J23" i="2"/>
  <c r="K23" i="2"/>
  <c r="M23" i="2"/>
  <c r="N23" i="2"/>
  <c r="O23" i="2"/>
  <c r="P23" i="2"/>
  <c r="E23" i="2"/>
  <c r="L28" i="2"/>
  <c r="G28" i="2" s="1"/>
  <c r="F28" i="2"/>
  <c r="L26" i="2"/>
  <c r="G26" i="2" s="1"/>
  <c r="F26" i="2"/>
  <c r="G7" i="15"/>
  <c r="G8" i="15" s="1"/>
  <c r="G9" i="15" s="1"/>
  <c r="G10" i="15" s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  <c r="G24" i="15" s="1"/>
  <c r="G25" i="15" s="1"/>
  <c r="G26" i="15" s="1"/>
  <c r="G27" i="15" s="1"/>
  <c r="G28" i="15" s="1"/>
  <c r="G29" i="15" s="1"/>
  <c r="G30" i="15" s="1"/>
  <c r="G32" i="15" s="1"/>
  <c r="F7" i="15"/>
  <c r="I7" i="15" s="1"/>
  <c r="G7" i="14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25" i="14" s="1"/>
  <c r="G26" i="14" s="1"/>
  <c r="G27" i="14" s="1"/>
  <c r="G28" i="14" s="1"/>
  <c r="G29" i="14" s="1"/>
  <c r="G30" i="14" s="1"/>
  <c r="G32" i="14" s="1"/>
  <c r="F7" i="14"/>
  <c r="F8" i="14" s="1"/>
  <c r="F9" i="14" s="1"/>
  <c r="F10" i="14" s="1"/>
  <c r="F11" i="14" s="1"/>
  <c r="F12" i="14" s="1"/>
  <c r="F13" i="14" s="1"/>
  <c r="F14" i="14" s="1"/>
  <c r="F15" i="14" s="1"/>
  <c r="F16" i="14" s="1"/>
  <c r="F17" i="14" s="1"/>
  <c r="F18" i="14" s="1"/>
  <c r="F19" i="14" s="1"/>
  <c r="F20" i="14" s="1"/>
  <c r="F21" i="14" s="1"/>
  <c r="F22" i="14" s="1"/>
  <c r="F23" i="14" s="1"/>
  <c r="L165" i="2"/>
  <c r="L166" i="2"/>
  <c r="L167" i="2"/>
  <c r="L168" i="2"/>
  <c r="L169" i="2"/>
  <c r="L170" i="2"/>
  <c r="L171" i="2"/>
  <c r="L172" i="2"/>
  <c r="L173" i="2"/>
  <c r="L174" i="2"/>
  <c r="L175" i="2"/>
  <c r="S74" i="2"/>
  <c r="S97" i="2"/>
  <c r="S96" i="2"/>
  <c r="S95" i="2"/>
  <c r="S94" i="2"/>
  <c r="S93" i="2"/>
  <c r="S89" i="2"/>
  <c r="S58" i="2"/>
  <c r="I7" i="14" l="1"/>
  <c r="F8" i="15"/>
  <c r="F9" i="15" s="1"/>
  <c r="F10" i="15" s="1"/>
  <c r="F11" i="15" s="1"/>
  <c r="I12" i="14"/>
  <c r="F24" i="14"/>
  <c r="F25" i="14" s="1"/>
  <c r="F26" i="14" s="1"/>
  <c r="F27" i="14" s="1"/>
  <c r="L73" i="2"/>
  <c r="G73" i="2" s="1"/>
  <c r="H164" i="2"/>
  <c r="I164" i="2"/>
  <c r="J164" i="2"/>
  <c r="K164" i="2"/>
  <c r="M164" i="2"/>
  <c r="N164" i="2"/>
  <c r="O164" i="2"/>
  <c r="P164" i="2"/>
  <c r="G165" i="2"/>
  <c r="F162" i="2"/>
  <c r="G162" i="2"/>
  <c r="H162" i="2"/>
  <c r="I162" i="2"/>
  <c r="J162" i="2"/>
  <c r="K162" i="2"/>
  <c r="L162" i="2"/>
  <c r="M162" i="2"/>
  <c r="N162" i="2"/>
  <c r="O162" i="2"/>
  <c r="P162" i="2"/>
  <c r="F153" i="2"/>
  <c r="H153" i="2"/>
  <c r="I153" i="2"/>
  <c r="J153" i="2"/>
  <c r="K153" i="2"/>
  <c r="M153" i="2"/>
  <c r="N153" i="2"/>
  <c r="O153" i="2"/>
  <c r="P153" i="2"/>
  <c r="F149" i="2"/>
  <c r="H149" i="2"/>
  <c r="I149" i="2"/>
  <c r="J149" i="2"/>
  <c r="K149" i="2"/>
  <c r="M149" i="2"/>
  <c r="N149" i="2"/>
  <c r="O149" i="2"/>
  <c r="P149" i="2"/>
  <c r="F147" i="2"/>
  <c r="G147" i="2"/>
  <c r="H147" i="2"/>
  <c r="I147" i="2"/>
  <c r="J147" i="2"/>
  <c r="K147" i="2"/>
  <c r="L147" i="2"/>
  <c r="M147" i="2"/>
  <c r="N147" i="2"/>
  <c r="O147" i="2"/>
  <c r="P147" i="2"/>
  <c r="F144" i="2"/>
  <c r="H144" i="2"/>
  <c r="I144" i="2"/>
  <c r="J144" i="2"/>
  <c r="K144" i="2"/>
  <c r="M144" i="2"/>
  <c r="N144" i="2"/>
  <c r="O144" i="2"/>
  <c r="P144" i="2"/>
  <c r="F61" i="2"/>
  <c r="G61" i="2"/>
  <c r="H61" i="2"/>
  <c r="I61" i="2"/>
  <c r="J61" i="2"/>
  <c r="K61" i="2"/>
  <c r="L61" i="2"/>
  <c r="M61" i="2"/>
  <c r="N61" i="2"/>
  <c r="O61" i="2"/>
  <c r="P61" i="2"/>
  <c r="H57" i="2"/>
  <c r="I57" i="2"/>
  <c r="J57" i="2"/>
  <c r="K57" i="2"/>
  <c r="M57" i="2"/>
  <c r="N57" i="2"/>
  <c r="O57" i="2"/>
  <c r="P57" i="2"/>
  <c r="F50" i="2"/>
  <c r="G50" i="2"/>
  <c r="H50" i="2"/>
  <c r="I50" i="2"/>
  <c r="J50" i="2"/>
  <c r="K50" i="2"/>
  <c r="L50" i="2"/>
  <c r="M50" i="2"/>
  <c r="N50" i="2"/>
  <c r="O50" i="2"/>
  <c r="P50" i="2"/>
  <c r="E50" i="2"/>
  <c r="F45" i="2"/>
  <c r="G45" i="2"/>
  <c r="H45" i="2"/>
  <c r="I45" i="2"/>
  <c r="J45" i="2"/>
  <c r="K45" i="2"/>
  <c r="L45" i="2"/>
  <c r="M45" i="2"/>
  <c r="N45" i="2"/>
  <c r="O45" i="2"/>
  <c r="P45" i="2"/>
  <c r="E45" i="2"/>
  <c r="F32" i="2"/>
  <c r="G32" i="2"/>
  <c r="H32" i="2"/>
  <c r="I32" i="2"/>
  <c r="J32" i="2"/>
  <c r="K32" i="2"/>
  <c r="L32" i="2"/>
  <c r="M32" i="2"/>
  <c r="N32" i="2"/>
  <c r="O32" i="2"/>
  <c r="P32" i="2"/>
  <c r="E32" i="2"/>
  <c r="F30" i="2"/>
  <c r="G30" i="2"/>
  <c r="H30" i="2"/>
  <c r="I30" i="2"/>
  <c r="J30" i="2"/>
  <c r="K30" i="2"/>
  <c r="L30" i="2"/>
  <c r="M30" i="2"/>
  <c r="N30" i="2"/>
  <c r="O30" i="2"/>
  <c r="P30" i="2"/>
  <c r="E30" i="2"/>
  <c r="F21" i="2"/>
  <c r="G21" i="2"/>
  <c r="H21" i="2"/>
  <c r="I21" i="2"/>
  <c r="J21" i="2"/>
  <c r="K21" i="2"/>
  <c r="L21" i="2"/>
  <c r="M21" i="2"/>
  <c r="N21" i="2"/>
  <c r="O21" i="2"/>
  <c r="P21" i="2"/>
  <c r="F19" i="2"/>
  <c r="G19" i="2"/>
  <c r="H19" i="2"/>
  <c r="I19" i="2"/>
  <c r="J19" i="2"/>
  <c r="K19" i="2"/>
  <c r="L19" i="2"/>
  <c r="M19" i="2"/>
  <c r="N19" i="2"/>
  <c r="O19" i="2"/>
  <c r="P19" i="2"/>
  <c r="E21" i="2"/>
  <c r="E19" i="2"/>
  <c r="F43" i="2"/>
  <c r="G43" i="2"/>
  <c r="H43" i="2"/>
  <c r="I43" i="2"/>
  <c r="J43" i="2"/>
  <c r="K43" i="2"/>
  <c r="L43" i="2"/>
  <c r="M43" i="2"/>
  <c r="N43" i="2"/>
  <c r="O43" i="2"/>
  <c r="P43" i="2"/>
  <c r="E61" i="2"/>
  <c r="F52" i="2"/>
  <c r="G52" i="2"/>
  <c r="H52" i="2"/>
  <c r="I52" i="2"/>
  <c r="J52" i="2"/>
  <c r="K52" i="2"/>
  <c r="L52" i="2"/>
  <c r="M52" i="2"/>
  <c r="N52" i="2"/>
  <c r="O52" i="2"/>
  <c r="P52" i="2"/>
  <c r="E52" i="2"/>
  <c r="E153" i="2"/>
  <c r="L161" i="2"/>
  <c r="G161" i="2" s="1"/>
  <c r="E144" i="2"/>
  <c r="L146" i="2"/>
  <c r="G146" i="2" s="1"/>
  <c r="L145" i="2"/>
  <c r="F12" i="15" l="1"/>
  <c r="F13" i="15" s="1"/>
  <c r="F14" i="15" s="1"/>
  <c r="F15" i="15" s="1"/>
  <c r="F16" i="15" s="1"/>
  <c r="F17" i="15" s="1"/>
  <c r="F18" i="15" s="1"/>
  <c r="F19" i="15" s="1"/>
  <c r="F20" i="15" s="1"/>
  <c r="F21" i="15" s="1"/>
  <c r="F22" i="15" s="1"/>
  <c r="F23" i="15" s="1"/>
  <c r="F24" i="15" s="1"/>
  <c r="F25" i="15" s="1"/>
  <c r="F26" i="15" s="1"/>
  <c r="F27" i="15" s="1"/>
  <c r="F28" i="15" s="1"/>
  <c r="F29" i="15" s="1"/>
  <c r="F30" i="15" s="1"/>
  <c r="I11" i="15"/>
  <c r="M152" i="2"/>
  <c r="M16" i="2"/>
  <c r="N143" i="2"/>
  <c r="K143" i="2"/>
  <c r="O143" i="2"/>
  <c r="J143" i="2"/>
  <c r="P152" i="2"/>
  <c r="F143" i="2"/>
  <c r="J16" i="2"/>
  <c r="H16" i="2"/>
  <c r="I143" i="2"/>
  <c r="L144" i="2"/>
  <c r="F16" i="2"/>
  <c r="G16" i="2"/>
  <c r="H143" i="2"/>
  <c r="P16" i="2"/>
  <c r="K152" i="2"/>
  <c r="I16" i="2"/>
  <c r="O16" i="2"/>
  <c r="J152" i="2"/>
  <c r="O152" i="2"/>
  <c r="N16" i="2"/>
  <c r="P143" i="2"/>
  <c r="L16" i="2"/>
  <c r="K16" i="2"/>
  <c r="M143" i="2"/>
  <c r="N152" i="2"/>
  <c r="I152" i="2"/>
  <c r="H152" i="2"/>
  <c r="F28" i="14"/>
  <c r="F29" i="14" s="1"/>
  <c r="F30" i="14" s="1"/>
  <c r="P56" i="2"/>
  <c r="O56" i="2"/>
  <c r="N56" i="2"/>
  <c r="M56" i="2"/>
  <c r="K56" i="2"/>
  <c r="J56" i="2"/>
  <c r="I56" i="2"/>
  <c r="H56" i="2"/>
  <c r="G145" i="2"/>
  <c r="G144" i="2" s="1"/>
  <c r="F34" i="2" l="1"/>
  <c r="F29" i="2" s="1"/>
  <c r="H34" i="2"/>
  <c r="H29" i="2" s="1"/>
  <c r="I34" i="2"/>
  <c r="I29" i="2" s="1"/>
  <c r="J34" i="2"/>
  <c r="J29" i="2" s="1"/>
  <c r="K34" i="2"/>
  <c r="K29" i="2" s="1"/>
  <c r="M34" i="2"/>
  <c r="M29" i="2" s="1"/>
  <c r="N34" i="2"/>
  <c r="N29" i="2" s="1"/>
  <c r="O34" i="2"/>
  <c r="O29" i="2" s="1"/>
  <c r="P34" i="2"/>
  <c r="P29" i="2" s="1"/>
  <c r="H37" i="2"/>
  <c r="I37" i="2"/>
  <c r="J37" i="2"/>
  <c r="K37" i="2"/>
  <c r="M37" i="2"/>
  <c r="N37" i="2"/>
  <c r="O37" i="2"/>
  <c r="P37" i="2"/>
  <c r="F54" i="2"/>
  <c r="F49" i="2" s="1"/>
  <c r="H54" i="2"/>
  <c r="H49" i="2" s="1"/>
  <c r="I54" i="2"/>
  <c r="I49" i="2" s="1"/>
  <c r="J54" i="2"/>
  <c r="J49" i="2" s="1"/>
  <c r="K54" i="2"/>
  <c r="K49" i="2" s="1"/>
  <c r="M54" i="2"/>
  <c r="M49" i="2" s="1"/>
  <c r="N54" i="2"/>
  <c r="N49" i="2" s="1"/>
  <c r="O54" i="2"/>
  <c r="O49" i="2" s="1"/>
  <c r="P54" i="2"/>
  <c r="P49" i="2" s="1"/>
  <c r="K36" i="2" l="1"/>
  <c r="K15" i="2"/>
  <c r="P18" i="2"/>
  <c r="P17" i="2"/>
  <c r="M18" i="2"/>
  <c r="M17" i="2"/>
  <c r="I36" i="2"/>
  <c r="I15" i="2"/>
  <c r="I14" i="2" s="1"/>
  <c r="J36" i="2"/>
  <c r="J15" i="2"/>
  <c r="O18" i="2"/>
  <c r="O17" i="2"/>
  <c r="N18" i="2"/>
  <c r="N17" i="2"/>
  <c r="J18" i="2"/>
  <c r="J17" i="2"/>
  <c r="I18" i="2"/>
  <c r="I17" i="2"/>
  <c r="P36" i="2"/>
  <c r="P15" i="2"/>
  <c r="H18" i="2"/>
  <c r="H17" i="2"/>
  <c r="H36" i="2"/>
  <c r="H15" i="2"/>
  <c r="K18" i="2"/>
  <c r="K17" i="2"/>
  <c r="O36" i="2"/>
  <c r="O15" i="2"/>
  <c r="N36" i="2"/>
  <c r="N15" i="2"/>
  <c r="M36" i="2"/>
  <c r="M15" i="2"/>
  <c r="G118" i="2"/>
  <c r="G117" i="2"/>
  <c r="F58" i="2"/>
  <c r="F57" i="2" s="1"/>
  <c r="J14" i="2" l="1"/>
  <c r="P14" i="2"/>
  <c r="N14" i="2"/>
  <c r="H14" i="2"/>
  <c r="M14" i="2"/>
  <c r="K14" i="2"/>
  <c r="O14" i="2"/>
  <c r="G7" i="13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G28" i="13" s="1"/>
  <c r="G29" i="13" s="1"/>
  <c r="G30" i="13" s="1"/>
  <c r="G32" i="13" s="1"/>
  <c r="F7" i="13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7" i="12"/>
  <c r="I7" i="12" s="1"/>
  <c r="F7" i="11"/>
  <c r="F8" i="11" s="1"/>
  <c r="F9" i="11" s="1"/>
  <c r="G5" i="10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25" i="10" s="1"/>
  <c r="G26" i="10" s="1"/>
  <c r="G27" i="10" s="1"/>
  <c r="G28" i="10" s="1"/>
  <c r="G29" i="10" s="1"/>
  <c r="G30" i="10" s="1"/>
  <c r="G32" i="10" s="1"/>
  <c r="F7" i="10"/>
  <c r="F8" i="10" s="1"/>
  <c r="F9" i="10" s="1"/>
  <c r="G5" i="9"/>
  <c r="G7" i="9" s="1"/>
  <c r="G8" i="9" s="1"/>
  <c r="G9" i="9" s="1"/>
  <c r="G10" i="9" s="1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G27" i="9" s="1"/>
  <c r="G28" i="9" s="1"/>
  <c r="G29" i="9" s="1"/>
  <c r="G30" i="9" s="1"/>
  <c r="G32" i="9" s="1"/>
  <c r="F7" i="9"/>
  <c r="F8" i="9" s="1"/>
  <c r="F9" i="9" s="1"/>
  <c r="G5" i="8"/>
  <c r="G7" i="8" s="1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2" i="8" s="1"/>
  <c r="F7" i="8"/>
  <c r="F8" i="8" s="1"/>
  <c r="F9" i="8" s="1"/>
  <c r="F10" i="8" s="1"/>
  <c r="G5" i="7"/>
  <c r="G7" i="7" s="1"/>
  <c r="G8" i="7" s="1"/>
  <c r="G9" i="7" s="1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G30" i="7" s="1"/>
  <c r="G32" i="7" s="1"/>
  <c r="F7" i="7"/>
  <c r="F8" i="7" s="1"/>
  <c r="F9" i="7" s="1"/>
  <c r="F10" i="7" s="1"/>
  <c r="G5" i="6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2" i="6" s="1"/>
  <c r="F7" i="6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I7" i="11" l="1"/>
  <c r="I23" i="13"/>
  <c r="I10" i="6"/>
  <c r="I27" i="13"/>
  <c r="I9" i="8"/>
  <c r="F8" i="12"/>
  <c r="F9" i="12" s="1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F27" i="12" s="1"/>
  <c r="F28" i="12" s="1"/>
  <c r="F29" i="12" s="1"/>
  <c r="F30" i="12" s="1"/>
  <c r="F10" i="1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10" i="10"/>
  <c r="F11" i="10" s="1"/>
  <c r="F12" i="10" s="1"/>
  <c r="F13" i="10" s="1"/>
  <c r="F14" i="10" s="1"/>
  <c r="F15" i="10" s="1"/>
  <c r="F16" i="10" s="1"/>
  <c r="F17" i="10" s="1"/>
  <c r="F18" i="10" s="1"/>
  <c r="F19" i="10" s="1"/>
  <c r="F20" i="10" s="1"/>
  <c r="F21" i="10" s="1"/>
  <c r="F22" i="10" s="1"/>
  <c r="F23" i="10" s="1"/>
  <c r="F24" i="10" s="1"/>
  <c r="F25" i="10" s="1"/>
  <c r="F26" i="10" s="1"/>
  <c r="F27" i="10" s="1"/>
  <c r="F28" i="10" s="1"/>
  <c r="F29" i="10" s="1"/>
  <c r="F30" i="10" s="1"/>
  <c r="I9" i="10"/>
  <c r="I9" i="9"/>
  <c r="F10" i="9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7" i="9" s="1"/>
  <c r="F28" i="9" s="1"/>
  <c r="F29" i="9" s="1"/>
  <c r="F30" i="9" s="1"/>
  <c r="F11" i="8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F28" i="8" s="1"/>
  <c r="F29" i="8" s="1"/>
  <c r="F30" i="8" s="1"/>
  <c r="F11" i="7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I10" i="7"/>
  <c r="F19" i="6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G7" i="5"/>
  <c r="G8" i="5" s="1"/>
  <c r="G9" i="5" s="1"/>
  <c r="G10" i="5" s="1"/>
  <c r="G11" i="5" s="1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2" i="5" s="1"/>
  <c r="F7" i="5"/>
  <c r="F7" i="4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I8" i="4" l="1"/>
  <c r="I13" i="4"/>
  <c r="I18" i="4" s="1"/>
  <c r="F8" i="5"/>
  <c r="I7" i="5"/>
  <c r="F9" i="5"/>
  <c r="F10" i="5" s="1"/>
  <c r="F11" i="5" s="1"/>
  <c r="F12" i="5" s="1"/>
  <c r="F13" i="5" s="1"/>
  <c r="I21" i="4"/>
  <c r="F7" i="3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l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I18" i="3"/>
  <c r="F14" i="5"/>
  <c r="F15" i="5" s="1"/>
  <c r="F16" i="5" s="1"/>
  <c r="F17" i="5" s="1"/>
  <c r="F18" i="5" s="1"/>
  <c r="I18" i="5" s="1"/>
  <c r="F19" i="5" l="1"/>
  <c r="F20" i="5" s="1"/>
  <c r="F21" i="5" s="1"/>
  <c r="F22" i="5" l="1"/>
  <c r="F23" i="5" s="1"/>
  <c r="F24" i="5" s="1"/>
  <c r="F25" i="5" s="1"/>
  <c r="F26" i="5" s="1"/>
  <c r="F27" i="5" s="1"/>
  <c r="F28" i="5" s="1"/>
  <c r="F29" i="5" s="1"/>
  <c r="F30" i="5" s="1"/>
  <c r="F74" i="2"/>
  <c r="G5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2" i="3" s="1"/>
  <c r="L96" i="2" l="1"/>
  <c r="L93" i="2"/>
  <c r="L38" i="2"/>
  <c r="E34" i="2"/>
  <c r="L35" i="2"/>
  <c r="L190" i="2"/>
  <c r="G190" i="2" s="1"/>
  <c r="L189" i="2"/>
  <c r="G189" i="2" s="1"/>
  <c r="L188" i="2"/>
  <c r="G188" i="2" s="1"/>
  <c r="E188" i="2"/>
  <c r="E164" i="2" s="1"/>
  <c r="L187" i="2"/>
  <c r="G187" i="2" s="1"/>
  <c r="L186" i="2"/>
  <c r="G186" i="2" s="1"/>
  <c r="L185" i="2"/>
  <c r="G185" i="2" s="1"/>
  <c r="L184" i="2"/>
  <c r="G184" i="2" s="1"/>
  <c r="L183" i="2"/>
  <c r="G183" i="2" s="1"/>
  <c r="L182" i="2"/>
  <c r="G182" i="2" s="1"/>
  <c r="L181" i="2"/>
  <c r="G181" i="2" s="1"/>
  <c r="L180" i="2"/>
  <c r="G180" i="2" s="1"/>
  <c r="L179" i="2"/>
  <c r="G179" i="2" s="1"/>
  <c r="L178" i="2"/>
  <c r="G178" i="2" s="1"/>
  <c r="L177" i="2"/>
  <c r="G177" i="2" s="1"/>
  <c r="L176" i="2"/>
  <c r="G175" i="2"/>
  <c r="G173" i="2"/>
  <c r="G172" i="2"/>
  <c r="F172" i="2"/>
  <c r="G170" i="2"/>
  <c r="F170" i="2"/>
  <c r="G169" i="2"/>
  <c r="G168" i="2"/>
  <c r="G167" i="2"/>
  <c r="F167" i="2"/>
  <c r="G166" i="2"/>
  <c r="F166" i="2"/>
  <c r="E162" i="2"/>
  <c r="L160" i="2"/>
  <c r="G160" i="2" s="1"/>
  <c r="L159" i="2"/>
  <c r="G159" i="2" s="1"/>
  <c r="L158" i="2"/>
  <c r="G158" i="2" s="1"/>
  <c r="L157" i="2"/>
  <c r="G157" i="2" s="1"/>
  <c r="L155" i="2"/>
  <c r="L154" i="2"/>
  <c r="L150" i="2"/>
  <c r="L149" i="2" s="1"/>
  <c r="L143" i="2" s="1"/>
  <c r="E149" i="2"/>
  <c r="E147" i="2"/>
  <c r="L99" i="2"/>
  <c r="G99" i="2" s="1"/>
  <c r="F99" i="2"/>
  <c r="L98" i="2"/>
  <c r="G98" i="2" s="1"/>
  <c r="F98" i="2"/>
  <c r="L91" i="2"/>
  <c r="G91" i="2" s="1"/>
  <c r="L90" i="2"/>
  <c r="G90" i="2" s="1"/>
  <c r="L89" i="2"/>
  <c r="L88" i="2"/>
  <c r="G88" i="2" s="1"/>
  <c r="L87" i="2"/>
  <c r="G87" i="2" s="1"/>
  <c r="L86" i="2"/>
  <c r="G86" i="2" s="1"/>
  <c r="L83" i="2"/>
  <c r="G83" i="2" s="1"/>
  <c r="L82" i="2"/>
  <c r="G82" i="2" s="1"/>
  <c r="L80" i="2"/>
  <c r="G80" i="2" s="1"/>
  <c r="E80" i="2"/>
  <c r="F80" i="2" s="1"/>
  <c r="L79" i="2"/>
  <c r="G79" i="2" s="1"/>
  <c r="E79" i="2"/>
  <c r="E63" i="2" s="1"/>
  <c r="L78" i="2"/>
  <c r="G78" i="2" s="1"/>
  <c r="F78" i="2"/>
  <c r="L77" i="2"/>
  <c r="G77" i="2" s="1"/>
  <c r="F77" i="2"/>
  <c r="L76" i="2"/>
  <c r="G76" i="2" s="1"/>
  <c r="L75" i="2"/>
  <c r="G75" i="2" s="1"/>
  <c r="L74" i="2"/>
  <c r="L72" i="2"/>
  <c r="G72" i="2" s="1"/>
  <c r="F72" i="2"/>
  <c r="L70" i="2"/>
  <c r="L69" i="2"/>
  <c r="F69" i="2"/>
  <c r="L68" i="2"/>
  <c r="G68" i="2" s="1"/>
  <c r="F68" i="2"/>
  <c r="L67" i="2"/>
  <c r="G67" i="2" s="1"/>
  <c r="L66" i="2"/>
  <c r="F66" i="2"/>
  <c r="L65" i="2"/>
  <c r="G65" i="2" s="1"/>
  <c r="L64" i="2"/>
  <c r="L60" i="2"/>
  <c r="G60" i="2" s="1"/>
  <c r="E57" i="2"/>
  <c r="L55" i="2"/>
  <c r="E54" i="2"/>
  <c r="E49" i="2" s="1"/>
  <c r="E43" i="2"/>
  <c r="L42" i="2"/>
  <c r="G42" i="2" s="1"/>
  <c r="F42" i="2"/>
  <c r="F37" i="2" s="1"/>
  <c r="L39" i="2"/>
  <c r="G39" i="2" s="1"/>
  <c r="E37" i="2"/>
  <c r="L25" i="2"/>
  <c r="G25" i="2" s="1"/>
  <c r="F25" i="2"/>
  <c r="L24" i="2"/>
  <c r="E18" i="2"/>
  <c r="E16" i="2" l="1"/>
  <c r="L23" i="2"/>
  <c r="L18" i="2" s="1"/>
  <c r="F23" i="2"/>
  <c r="F18" i="2" s="1"/>
  <c r="E15" i="2"/>
  <c r="G176" i="2"/>
  <c r="L164" i="2"/>
  <c r="F36" i="2"/>
  <c r="F15" i="2"/>
  <c r="L153" i="2"/>
  <c r="G70" i="2"/>
  <c r="E17" i="2"/>
  <c r="G174" i="2"/>
  <c r="G164" i="2" s="1"/>
  <c r="G38" i="2"/>
  <c r="G150" i="2"/>
  <c r="G149" i="2" s="1"/>
  <c r="G143" i="2" s="1"/>
  <c r="G24" i="2"/>
  <c r="G23" i="2" s="1"/>
  <c r="G55" i="2"/>
  <c r="G54" i="2" s="1"/>
  <c r="G49" i="2" s="1"/>
  <c r="L54" i="2"/>
  <c r="L49" i="2" s="1"/>
  <c r="G154" i="2"/>
  <c r="G35" i="2"/>
  <c r="G34" i="2" s="1"/>
  <c r="G29" i="2" s="1"/>
  <c r="L34" i="2"/>
  <c r="L29" i="2" s="1"/>
  <c r="G155" i="2"/>
  <c r="G5" i="12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7" i="12" s="1"/>
  <c r="G28" i="12" s="1"/>
  <c r="G29" i="12" s="1"/>
  <c r="G30" i="12" s="1"/>
  <c r="G32" i="12" s="1"/>
  <c r="E143" i="2"/>
  <c r="G96" i="2"/>
  <c r="K10" i="6"/>
  <c r="G93" i="2"/>
  <c r="K9" i="9"/>
  <c r="G89" i="2"/>
  <c r="F89" i="2" s="1"/>
  <c r="G5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G27" i="11" s="1"/>
  <c r="G28" i="11" s="1"/>
  <c r="G29" i="11" s="1"/>
  <c r="G30" i="11" s="1"/>
  <c r="G32" i="11" s="1"/>
  <c r="K7" i="11"/>
  <c r="G74" i="2"/>
  <c r="K18" i="3"/>
  <c r="G69" i="2"/>
  <c r="K7" i="12"/>
  <c r="K27" i="13"/>
  <c r="F79" i="2"/>
  <c r="L94" i="2"/>
  <c r="G64" i="2"/>
  <c r="L95" i="2"/>
  <c r="L97" i="2"/>
  <c r="L41" i="2"/>
  <c r="G41" i="2" s="1"/>
  <c r="L40" i="2"/>
  <c r="G40" i="2" s="1"/>
  <c r="E152" i="2"/>
  <c r="F168" i="2"/>
  <c r="F164" i="2" s="1"/>
  <c r="F152" i="2" s="1"/>
  <c r="L58" i="2"/>
  <c r="L57" i="2" s="1"/>
  <c r="E36" i="2"/>
  <c r="E29" i="2" s="1"/>
  <c r="G66" i="2"/>
  <c r="L63" i="2" l="1"/>
  <c r="F63" i="2"/>
  <c r="L152" i="2"/>
  <c r="G18" i="2"/>
  <c r="F17" i="2"/>
  <c r="F14" i="2" s="1"/>
  <c r="F56" i="2"/>
  <c r="G153" i="2"/>
  <c r="G152" i="2" s="1"/>
  <c r="L56" i="2"/>
  <c r="L37" i="2"/>
  <c r="L36" i="2" s="1"/>
  <c r="G37" i="2"/>
  <c r="G36" i="2" s="1"/>
  <c r="K18" i="5"/>
  <c r="E14" i="2"/>
  <c r="G97" i="2"/>
  <c r="K10" i="7"/>
  <c r="G95" i="2"/>
  <c r="K9" i="10"/>
  <c r="G94" i="2"/>
  <c r="K9" i="8"/>
  <c r="K21" i="4"/>
  <c r="G58" i="2"/>
  <c r="G57" i="2" s="1"/>
  <c r="G63" i="2" l="1"/>
  <c r="G15" i="2"/>
  <c r="L15" i="2"/>
  <c r="L17" i="2"/>
  <c r="E56" i="2"/>
  <c r="G17" i="2" l="1"/>
  <c r="G14" i="2" s="1"/>
  <c r="G56" i="2"/>
  <c r="L14" i="2"/>
  <c r="G5" i="4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Luminita Leonte</author>
  </authors>
  <commentList>
    <comment ref="E46" authorId="0" shapeId="0" xr:uid="{B10218CC-89FC-41FA-99C7-5A71C4F28F2B}">
      <text>
        <r>
          <rPr>
            <b/>
            <sz val="9"/>
            <color indexed="81"/>
            <rFont val="Tahoma"/>
            <family val="2"/>
          </rPr>
          <t>15</t>
        </r>
      </text>
    </comment>
    <comment ref="F46" authorId="0" shapeId="0" xr:uid="{F8B312F3-3EFF-49E9-889E-EFB81B947A3D}">
      <text>
        <r>
          <rPr>
            <b/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7" authorId="0" shapeId="0" xr:uid="{78C18659-BD62-4770-BC13-C7C6C61C0C5A}">
      <text>
        <r>
          <rPr>
            <b/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7" authorId="0" shapeId="0" xr:uid="{61F69368-320B-4970-86E2-6B08B3E6C34B}">
      <text>
        <r>
          <rPr>
            <b/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9" authorId="0" shapeId="0" xr:uid="{E20CE3CE-1E57-4C2F-B0A1-8645DE49DF74}">
      <text>
        <r>
          <rPr>
            <b/>
            <sz val="9"/>
            <color indexed="81"/>
            <rFont val="Tahoma"/>
            <family val="2"/>
          </rPr>
          <t>100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9" authorId="0" shapeId="0" xr:uid="{94278D99-6151-4A94-934A-6CBC80FAAD67}">
      <text>
        <r>
          <rPr>
            <b/>
            <sz val="9"/>
            <color indexed="81"/>
            <rFont val="Tahoma"/>
            <family val="2"/>
          </rPr>
          <t>100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9" authorId="0" shapeId="0" xr:uid="{691A1D24-7781-4419-BFD7-C4D78FF55215}">
      <text>
        <r>
          <rPr>
            <b/>
            <sz val="9"/>
            <color indexed="81"/>
            <rFont val="Tahoma"/>
            <family val="2"/>
          </rPr>
          <t>100</t>
        </r>
      </text>
    </comment>
    <comment ref="M69" authorId="0" shapeId="0" xr:uid="{25A16B6A-0C7B-41BD-B031-73E03D21E93C}">
      <text>
        <r>
          <rPr>
            <b/>
            <sz val="9"/>
            <color indexed="81"/>
            <rFont val="Tahoma"/>
            <family val="2"/>
          </rPr>
          <t>29.54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1" authorId="0" shapeId="0" xr:uid="{A863FDC4-7E6E-40AE-A8C6-F53D5B37B125}">
      <text>
        <r>
          <rPr>
            <b/>
            <sz val="9"/>
            <color indexed="81"/>
            <rFont val="Tahoma"/>
            <family val="2"/>
          </rPr>
          <t>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1" authorId="0" shapeId="0" xr:uid="{7E700C58-7E5A-404D-9CA3-1F0851D02E39}">
      <text>
        <r>
          <rPr>
            <b/>
            <sz val="9"/>
            <color indexed="81"/>
            <rFont val="Tahoma"/>
            <family val="2"/>
          </rPr>
          <t>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3" authorId="0" shapeId="0" xr:uid="{AE9936EF-9405-4A0A-B732-38769D457A90}">
      <text>
        <r>
          <rPr>
            <b/>
            <sz val="9"/>
            <color indexed="81"/>
            <rFont val="Tahoma"/>
            <family val="2"/>
          </rPr>
          <t>170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3" authorId="0" shapeId="0" xr:uid="{7EA94A1D-B8E7-42B8-8D18-C1428357382A}">
      <text>
        <r>
          <rPr>
            <b/>
            <sz val="9"/>
            <color indexed="81"/>
            <rFont val="Tahoma"/>
            <family val="2"/>
          </rPr>
          <t>16437.16</t>
        </r>
      </text>
    </comment>
    <comment ref="E92" authorId="0" shapeId="0" xr:uid="{238CF2B9-1B8B-40A3-A975-9C461B65929B}">
      <text>
        <r>
          <rPr>
            <b/>
            <sz val="9"/>
            <color indexed="81"/>
            <rFont val="Tahoma"/>
            <family val="2"/>
          </rPr>
          <t xml:space="preserve">50
</t>
        </r>
      </text>
    </comment>
    <comment ref="F92" authorId="0" shapeId="0" xr:uid="{FF85B50C-DBE4-4B6A-B77E-ADB18E07678C}">
      <text>
        <r>
          <rPr>
            <b/>
            <sz val="9"/>
            <color indexed="81"/>
            <rFont val="Tahoma"/>
            <family val="2"/>
          </rPr>
          <t>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48" authorId="1" shapeId="0" xr:uid="{DA2820D8-2684-4640-9CB4-92752FA2F3DA}">
      <text>
        <r>
          <rPr>
            <b/>
            <sz val="9"/>
            <color indexed="81"/>
            <rFont val="Tahoma"/>
            <family val="2"/>
          </rPr>
          <t>Luminita Leonte:</t>
        </r>
        <r>
          <rPr>
            <sz val="9"/>
            <color indexed="81"/>
            <rFont val="Tahoma"/>
            <family val="2"/>
          </rPr>
          <t xml:space="preserve">
de verificat DALI HCL 329/2022
</t>
        </r>
      </text>
    </comment>
    <comment ref="E151" authorId="0" shapeId="0" xr:uid="{20E13DEE-D3E1-4502-89DD-02B887784082}">
      <text>
        <r>
          <rPr>
            <b/>
            <sz val="9"/>
            <color indexed="81"/>
            <rFont val="Tahoma"/>
            <family val="2"/>
          </rPr>
          <t>4</t>
        </r>
      </text>
    </comment>
    <comment ref="F151" authorId="0" shapeId="0" xr:uid="{495DC884-1B27-4927-9E7C-DEE7601F9B39}">
      <text>
        <r>
          <rPr>
            <b/>
            <sz val="9"/>
            <color indexed="81"/>
            <rFont val="Tahoma"/>
            <family val="2"/>
          </rPr>
          <t>4</t>
        </r>
      </text>
    </comment>
    <comment ref="E155" authorId="0" shapeId="0" xr:uid="{E0637046-3C70-4637-9CF1-FD2C4CA1F9C8}">
      <text>
        <r>
          <rPr>
            <b/>
            <sz val="9"/>
            <color indexed="81"/>
            <rFont val="Tahoma"/>
            <family val="2"/>
          </rPr>
          <t xml:space="preserve">2121.22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5" authorId="0" shapeId="0" xr:uid="{4C7F9151-E6FF-4607-A2CD-C92215BD7F6A}">
      <text>
        <r>
          <rPr>
            <b/>
            <sz val="9"/>
            <color indexed="81"/>
            <rFont val="Tahoma"/>
            <family val="2"/>
          </rPr>
          <t xml:space="preserve">2121.22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6" authorId="0" shapeId="0" xr:uid="{A4243F58-7F74-47C8-A572-CD163B159E92}">
      <text>
        <r>
          <rPr>
            <b/>
            <sz val="9"/>
            <color indexed="81"/>
            <rFont val="Tahoma"/>
            <family val="2"/>
          </rPr>
          <t>5058</t>
        </r>
      </text>
    </comment>
    <comment ref="F156" authorId="0" shapeId="0" xr:uid="{5C7AAE4F-B734-47EA-A4AB-BF5C41B25355}">
      <text>
        <r>
          <rPr>
            <b/>
            <sz val="9"/>
            <color indexed="81"/>
            <rFont val="Tahoma"/>
            <family val="2"/>
          </rPr>
          <t>5056</t>
        </r>
      </text>
    </comment>
    <comment ref="E171" authorId="0" shapeId="0" xr:uid="{9F8E1335-C683-428B-9CE5-7E4443AA0600}">
      <text>
        <r>
          <rPr>
            <b/>
            <sz val="9"/>
            <color indexed="81"/>
            <rFont val="Tahoma"/>
            <family val="2"/>
          </rPr>
          <t>143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1" authorId="0" shapeId="0" xr:uid="{02E342B8-9C26-40BC-83D3-909C52090CEE}">
      <text>
        <r>
          <rPr>
            <b/>
            <sz val="9"/>
            <color indexed="81"/>
            <rFont val="Tahoma"/>
            <family val="2"/>
          </rPr>
          <t xml:space="preserve">2062.63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7" authorId="1" shapeId="0" xr:uid="{43051513-4641-4F36-9585-BF11013762F3}">
      <text>
        <r>
          <rPr>
            <b/>
            <sz val="9"/>
            <color indexed="81"/>
            <rFont val="Tahoma"/>
            <family val="2"/>
          </rPr>
          <t>Luminita Leonte:</t>
        </r>
        <r>
          <rPr>
            <sz val="9"/>
            <color indexed="81"/>
            <rFont val="Tahoma"/>
            <family val="2"/>
          </rPr>
          <t xml:space="preserve">
NU ESET hcl DOC THE EC  PISTE respectiv SF aprobatprin HCL </t>
        </r>
      </text>
    </comment>
    <comment ref="M187" authorId="1" shapeId="0" xr:uid="{D3CB8D39-E88E-4FC8-A9B9-8087BCC0DF3C}">
      <text>
        <r>
          <rPr>
            <b/>
            <sz val="9"/>
            <color indexed="81"/>
            <rFont val="Tahoma"/>
            <family val="2"/>
          </rPr>
          <t>Luminita Leonte:</t>
        </r>
        <r>
          <rPr>
            <sz val="9"/>
            <color indexed="81"/>
            <rFont val="Tahoma"/>
            <family val="2"/>
          </rPr>
          <t xml:space="preserve">
113 mii PT din SF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E13" authorId="0" shapeId="0" xr:uid="{33194E3C-85E3-4B7B-823C-0EBF328A7824}">
      <text>
        <r>
          <rPr>
            <b/>
            <sz val="9"/>
            <color indexed="81"/>
            <rFont val="Tahoma"/>
            <family val="2"/>
          </rPr>
          <t xml:space="preserve">
   Trebuie transferata in 231 !!!!</t>
        </r>
      </text>
    </comment>
  </commentList>
</comments>
</file>

<file path=xl/sharedStrings.xml><?xml version="1.0" encoding="utf-8"?>
<sst xmlns="http://schemas.openxmlformats.org/spreadsheetml/2006/main" count="957" uniqueCount="535">
  <si>
    <t>UAT MUNICIPIULUI VULCAN</t>
  </si>
  <si>
    <t xml:space="preserve">integrala sau parţială din bugetul local al municipiului Vulcan   </t>
  </si>
  <si>
    <t>MII LEI</t>
  </si>
  <si>
    <t>Nr. crt.</t>
  </si>
  <si>
    <t>Denumirea obiectivelor de investiţii</t>
  </si>
  <si>
    <t>Valoarea totala la data aprobarii investitiei</t>
  </si>
  <si>
    <t>Valoarea totala actualizata</t>
  </si>
  <si>
    <t>Cheltuieli totale (4=5+..9)</t>
  </si>
  <si>
    <t>finanţate din</t>
  </si>
  <si>
    <t>Capacitaţi</t>
  </si>
  <si>
    <t>Termen PIF</t>
  </si>
  <si>
    <t>Surse proprii</t>
  </si>
  <si>
    <t>Credite bancare interne</t>
  </si>
  <si>
    <t>Credite bancare externe</t>
  </si>
  <si>
    <t>Alte surse constituite conform legii</t>
  </si>
  <si>
    <t>din care:</t>
  </si>
  <si>
    <t>de la bugetul local</t>
  </si>
  <si>
    <t>pe seama transferurilor de la bugetul de stat</t>
  </si>
  <si>
    <t>TOTAL, din care:</t>
  </si>
  <si>
    <t>A</t>
  </si>
  <si>
    <t>LUCRARI IN CONTINUARE</t>
  </si>
  <si>
    <t>B</t>
  </si>
  <si>
    <t>LUCRĂRI NOI</t>
  </si>
  <si>
    <t>C</t>
  </si>
  <si>
    <t>ALTE CHELTUIELI DE INVESTIŢII</t>
  </si>
  <si>
    <t>1.</t>
  </si>
  <si>
    <t>CAPITOLUL 51.02 AUTORITĂŢI PUBLICE</t>
  </si>
  <si>
    <t>Lucrări in continuare</t>
  </si>
  <si>
    <t>Lucrari noi</t>
  </si>
  <si>
    <t>Alte cheltuieli de investiţii</t>
  </si>
  <si>
    <t>C1</t>
  </si>
  <si>
    <t>Servicii licențiere Microsoft 365</t>
  </si>
  <si>
    <t>51.01.03 - 71.01.30</t>
  </si>
  <si>
    <t>C2</t>
  </si>
  <si>
    <t>Achiziție softuri informatice</t>
  </si>
  <si>
    <t>CAPITOLUL 65.02 ÎNVĂŢĂMÂNT</t>
  </si>
  <si>
    <t>A1</t>
  </si>
  <si>
    <t>Modernizare și dotare Grădinița P.P+P.N.</t>
  </si>
  <si>
    <t>65.02.50 - 71.01.30</t>
  </si>
  <si>
    <t>A2</t>
  </si>
  <si>
    <t xml:space="preserve">Modernizare și dotare Grădinița nr. 6 </t>
  </si>
  <si>
    <t>A3</t>
  </si>
  <si>
    <t>Modernizare și dotare Școală gimnazială nr. 4</t>
  </si>
  <si>
    <t>A4</t>
  </si>
  <si>
    <t xml:space="preserve">Modernizare și dotare Școală gimnazială nr.6 </t>
  </si>
  <si>
    <t>A5</t>
  </si>
  <si>
    <t xml:space="preserve">Modernizare și dotare Liceu Tehnologic Mihai Viteazu, modernizare și dotare  școală gimnazială nr. 1, modernizare și dotare  Școală gimnazială nr.  5 </t>
  </si>
  <si>
    <t>Dotarea cu mobilier, materiale didactice și echipamente digitale a școlilor din Vulcan, județul Hunedoara cheltuieli neeligibile</t>
  </si>
  <si>
    <t>Documentatie obținere autorizatie de securitate la incendiu gradinita cu program normal cu 4 săli de clasă</t>
  </si>
  <si>
    <t>CAPITOLUL 67.02 CULTURĂ, RELIGIE ŞI ACŢIUNI PRIVIND ACT. SPORTIVĂ ŞI DE TINERET</t>
  </si>
  <si>
    <t>Lucrari in continuare</t>
  </si>
  <si>
    <t>Lucrări noi</t>
  </si>
  <si>
    <t>Elaborare documentații tehnico economice,executie si cheltuieli conexe pentru Reabilitare Stadion municipal Vulcan</t>
  </si>
  <si>
    <t>67.02.50 - 71.01.30</t>
  </si>
  <si>
    <t>CAPITOLUL 70.02 SERVICII ŞI DEZVOLTARE PUBLICĂ</t>
  </si>
  <si>
    <t>Lucrări în continuare</t>
  </si>
  <si>
    <t>Proiectare și execuție lucrari Utilitati pentru Construcția de locuințe pentru tineri ( bloc ANL)</t>
  </si>
  <si>
    <t>70.03.30 - 71.01.30</t>
  </si>
  <si>
    <t xml:space="preserve">Actualizare documentatie Regenerarea spațiilor verzi in municipiul Vulcan </t>
  </si>
  <si>
    <t>70.50 - 71.01.30</t>
  </si>
  <si>
    <t>Reparaţii capitale la apartamente din fondul locativ</t>
  </si>
  <si>
    <t>Elaborare documentații tehnico-economice,executie si cheltuieli conexe pentru  iluminat  -casa scării-cartier Micro 3B   apartamente FLS ''</t>
  </si>
  <si>
    <t>Achizitionare documentatii tehnico-economice si montare camere de supraveghere</t>
  </si>
  <si>
    <t>C3</t>
  </si>
  <si>
    <t>Documentatii tehnico economice,executie si cheltuieli conexe pentru centrală fotovoltaică in municipiul Vulcan</t>
  </si>
  <si>
    <t>C4</t>
  </si>
  <si>
    <t>Echipamente loc de joaca</t>
  </si>
  <si>
    <t>C5</t>
  </si>
  <si>
    <t>Elaborare documentatii tehnico economice,executie si cheltuieli conexe faza Proiect Tehnic pentru statii de incarcare electrice.</t>
  </si>
  <si>
    <t>C6</t>
  </si>
  <si>
    <t>Elaborare documentații tehnico economice,executie si cheltuieli conexe pentru Reabilitare termică blocuri în municipiul Vulcan faza DALI, proiect tehnic- blocurile bl. B53-N Titulescu, bl.D55,bl. D6-str. Mihai Viteazu,, bl.50,-Vasile Alecsandri ,bl.5 ST O Iosif</t>
  </si>
  <si>
    <t>C7</t>
  </si>
  <si>
    <t xml:space="preserve">Elaborarea documentatiilor tehnico - economice pt Revitalizarea integrata a cartierelor de blocuri prin crearea de zone recreere intre blocurile din cartierele zona Termice, Centru Vechi, zona strada Nicolae Titulescu </t>
  </si>
  <si>
    <t>C8</t>
  </si>
  <si>
    <t xml:space="preserve">Elaborare documentatie tehnica economica,executie si cheltuieli conexe pentru extindere retea apa si canalizare strada Vasile Alecsandri si str. Pinului </t>
  </si>
  <si>
    <t>C9</t>
  </si>
  <si>
    <t xml:space="preserve">Elaborare documentatie tehnica economica,executie si cheltuieli conexe pentru extindere retea apa strada Paroseni zona Taul Fara Fund  </t>
  </si>
  <si>
    <t>C10</t>
  </si>
  <si>
    <t xml:space="preserve">Elaborare documentatie tehnica economica,executie si cheltuieli conexe Revitalizare zona centrala Municipiul Vulcan </t>
  </si>
  <si>
    <t>C11</t>
  </si>
  <si>
    <t>Elaborare documentatie tehnico economica,executie si cheltuieli conexe pentru extindere retea ILUMINAT  zona Pasul Vulcan si zonele limitrofe ale mun. Vulcan</t>
  </si>
  <si>
    <t>C12</t>
  </si>
  <si>
    <t xml:space="preserve">Elaborare documentatie tehnico-economica,executie si cheltuieli conexe pentru Parc Sohodol </t>
  </si>
  <si>
    <t>C13</t>
  </si>
  <si>
    <t>Elaborare documentatie tehnico-economica,executie si cheltuieli conexe pentru Parc Intervenții</t>
  </si>
  <si>
    <t>70.50-71.01.30</t>
  </si>
  <si>
    <t>C14</t>
  </si>
  <si>
    <t xml:space="preserve">Servicii promovare Street Art </t>
  </si>
  <si>
    <t>C15</t>
  </si>
  <si>
    <t>Servicii realizare site turistic mun. Vulcan</t>
  </si>
  <si>
    <t>C16</t>
  </si>
  <si>
    <t>Aplicație turism mobil-Vulcan city app</t>
  </si>
  <si>
    <t>C17</t>
  </si>
  <si>
    <t>Panouri informative turistice</t>
  </si>
  <si>
    <t>C18</t>
  </si>
  <si>
    <t>Elaborare documentatie tehnico-economice Mountain summer bootcamp</t>
  </si>
  <si>
    <t>C19</t>
  </si>
  <si>
    <t>Elaborare documentatie tehnico-economice  Centru de pregătire schi fond vară/iarnă și biathlon</t>
  </si>
  <si>
    <t>C20</t>
  </si>
  <si>
    <t>Elaborare documentatie tehnico-economice  Locul ideal pentru inițiere în schi – Conectarea stațiunilor Straja și Pasul Vulcan</t>
  </si>
  <si>
    <t>C21</t>
  </si>
  <si>
    <t>Elaborare documentatie tehnico-economice  Locul ideal pentru inițiere în schi – Amenajarea unor pârtii și instalații de transport pe cablu în Pasul Vulcan</t>
  </si>
  <si>
    <t>C22</t>
  </si>
  <si>
    <t>Elaborare documentatie tehnico-economice Locul ideal pentru inițiere în schi – Amenajarea unei pârtii și a unei instalații de transport pe cablu între cabana Căprișoara și telegondola Vulcan.</t>
  </si>
  <si>
    <t>C23</t>
  </si>
  <si>
    <t>Elaborare documentatie tehnico-economice  Recreational urban center</t>
  </si>
  <si>
    <t>C24</t>
  </si>
  <si>
    <t>Digitalizarea municipiului Vulcan prin achiziționarea de solutii software</t>
  </si>
  <si>
    <t>C25</t>
  </si>
  <si>
    <t>Eficientizarea energetică pentru transformarea  NZEB a sălii de sport cu funcțiuni multiple din mun. Vulcan</t>
  </si>
  <si>
    <t>C26</t>
  </si>
  <si>
    <t>C27</t>
  </si>
  <si>
    <t>Elaborare documentatii tehnico-economice și cheltuieli conexe Sali de educatie fizica scolara Sc.Gen. nr.6 , Sc. Gen. nr. 5 CNI</t>
  </si>
  <si>
    <t>C28</t>
  </si>
  <si>
    <t xml:space="preserve">Achiziții stații de încărcare pentru mașini electrice </t>
  </si>
  <si>
    <t>C29</t>
  </si>
  <si>
    <t>Elaborare documentatii tehnico-economice pentru Eficientizare energetică clădiri rezidențiale din mun. Vulcan -bloc F 9-str. M. Viteazu</t>
  </si>
  <si>
    <t>C30</t>
  </si>
  <si>
    <t>Elaborare documentatii tehnico-economice pentru Eficientizare energetică clădiri rezidențiale din mun. Vulcan -bloc EVSN -str. N. Titulescu</t>
  </si>
  <si>
    <t>C31</t>
  </si>
  <si>
    <t>Elaborare documentatii tehnico-economice pentru Eficientizare energetică clădiri rezidențiale din mun. Vulcan -bloc E2 -str. M. Viteazu</t>
  </si>
  <si>
    <t>C32</t>
  </si>
  <si>
    <t>Elaborare documentatii tehnico-economice Eficientizare energetică clădiri rezidențiale din mun. Vulcan -bloc 35A -str. Platoului</t>
  </si>
  <si>
    <t>C33</t>
  </si>
  <si>
    <t>Elaborare documentatii tehnico-economice Eficientizare energetică clădiri rezidențiale din mun. Vulcan -bloc D -str. Aleea Lăcrămioarelor</t>
  </si>
  <si>
    <t>C34</t>
  </si>
  <si>
    <t>Extindere rețele de gaz în mun. Vulcan- A.S.</t>
  </si>
  <si>
    <t>C35</t>
  </si>
  <si>
    <t>Înființare centru de zi pentru copii</t>
  </si>
  <si>
    <t>CAPITOLUL 74.02 PROTECTIA MEDIULUI</t>
  </si>
  <si>
    <t>Actualizare Registru spații verzi</t>
  </si>
  <si>
    <t>74.05-71.01.30</t>
  </si>
  <si>
    <t>Dotare cu utilaje presortare si sortare centru de colectare prin aport voluntar in municipiul Vulcan,jud hunedoara</t>
  </si>
  <si>
    <t>CAPITOLUL 84.02 TRANSPORTURI</t>
  </si>
  <si>
    <t>Documentații tehnico-economice, Executie lucrari si cheltuieli conexe Reabilitare strada Morii tronson 1 etapa 2</t>
  </si>
  <si>
    <t>84.03.01 71.01.30</t>
  </si>
  <si>
    <r>
      <t>Reabilitare drumuri Colonia Taraneasca Sohodol,municipiul Vulcan,judetul Hunedoara</t>
    </r>
    <r>
      <rPr>
        <sz val="11"/>
        <color indexed="10"/>
        <rFont val="Arial"/>
        <family val="2"/>
      </rPr>
      <t xml:space="preserve"> </t>
    </r>
  </si>
  <si>
    <t>Executie lucrari " Modernizare str. Morii, str. Grivitei din municipiul Vulcan Judetul Hunedoara"</t>
  </si>
  <si>
    <t>Proiectare si executie lucrari amenajare  str. Vasile Alecsandri, str. Pinului din municipiul Vulcan Judetul Hunedoara"</t>
  </si>
  <si>
    <t>Proiectare si executie  " reabilitare str. Coroiesti, str. Socaneasca din municipiul Vulcan Judetul Hunedoara"</t>
  </si>
  <si>
    <t>A6</t>
  </si>
  <si>
    <t>Modernizare str. Abatorului,str. Paroșeni din mun. Vulcan,jud. Hunedoara</t>
  </si>
  <si>
    <t xml:space="preserve">Documentatii tehnico-economice,cheltuieli conexe si executie  lucrari amenajare parcari in zona strazii Traian blocurile 7A,8A,9A. 28 29 </t>
  </si>
  <si>
    <t xml:space="preserve">C </t>
  </si>
  <si>
    <t>Elaborare documentatie tehnica,executie si cheltuieli conexe Parcare Sohodol</t>
  </si>
  <si>
    <t>84.03.01 -71.01.30</t>
  </si>
  <si>
    <t>Elaborare documentatie tehnica economica,executie si cheltuieli conexe   pentru parcari in zona blocurilor D5 si D6.</t>
  </si>
  <si>
    <t>Elaborare documentatie tehnica economica executie si cheltuieli conexe pentru parcari in zona paraului Mohora.</t>
  </si>
  <si>
    <t>Elaborare documentatie tehnico economica,executie si cheltuieli conexe pentru amenajare parcari camine sociale C1, C2 , C3</t>
  </si>
  <si>
    <t>84.03.01-71.01.30</t>
  </si>
  <si>
    <t>Elaborare documentatie tehnica,executie si cheltuieli conexe Amenajare parcari in zona  blocului 55 strada Romana</t>
  </si>
  <si>
    <t>Elaborare documentatie tehnica economica executie si cheltuieli conexe  pentru parcari in zona blocurilor D12, D13 si scoala gimnaziala nr.5</t>
  </si>
  <si>
    <t>Elaborare documentatie tehnica faza PT, executie si cheltuieli conexe pentru reabilitare zona Coroesti, respectiv, strada Coroesti, str. Socaneasca</t>
  </si>
  <si>
    <t>Elaborare documentatie tehnica faza PT,executie si cheltuieli conexe pentru Modernizare strada Muntelui</t>
  </si>
  <si>
    <t>Elaborare documentatie tehnica economica SF cu elemente de DALI,executie si cheltuieli conexe pentru str. Obreja 1,2,3.</t>
  </si>
  <si>
    <t>Elaborare documentatie tehnica economica faza SF cu elemente de  DALI,executie si cheltuieli conexe   pentru str. Zavoi.</t>
  </si>
  <si>
    <t>Elaborare documentatie tehnica economica faza SF cu elemente de  DALI,executie si cheltuieli conexe pentru str. Buciumani ,str. Izvor.</t>
  </si>
  <si>
    <t>Elaborare documentatie tehnica economica faza SF cu elemente de DALI, executie si cheltuieli conexe pentru Str Valea Lupseasca</t>
  </si>
  <si>
    <t xml:space="preserve">Elaborare documentatie tehnica ,executie si cheltuieli conexe modernizare str. Valea Ungurului </t>
  </si>
  <si>
    <r>
      <t xml:space="preserve">Elaborare documentatie tehnica,executie si cheltuieli conexe 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modernizare str. Seciului 1,2</t>
    </r>
  </si>
  <si>
    <t xml:space="preserve">Elaborare documentatie tehnica,executie si cheltuieli conexe modernizare str. Brazilor </t>
  </si>
  <si>
    <t xml:space="preserve">Elaborare documentatie tehnica ,executie si cheltuieli conexe  modernizare str. Vâlcelelor </t>
  </si>
  <si>
    <t xml:space="preserve">Elaborare documentatie tehnica,executie si cheltuieli conexe modernizare str. Mestecenilor  </t>
  </si>
  <si>
    <t xml:space="preserve">Elaborare documentatie tehnica,executie si cheltuieli conexe  modernizare str. Plevna  </t>
  </si>
  <si>
    <t xml:space="preserve">Elaborare documentatie tehnica,executie si cheltuieli conexe  modernizare str.Oituz </t>
  </si>
  <si>
    <t xml:space="preserve">Elaborare documentatie tehnica,executie si cheltuieli conexe  modernizare str. Baleia </t>
  </si>
  <si>
    <t xml:space="preserve">Elaborare documentatie tehnica,executie si cheltuieli conexe  modernizare str. Straja </t>
  </si>
  <si>
    <t xml:space="preserve">Elaborare documentatie tehnica,executie si cheltuieli conexe  modernizare str.Retezatului </t>
  </si>
  <si>
    <t xml:space="preserve">Elaborare documentatie tehnica economica faza PT,executie si cheltuieli conexe pentru construirea și extinderea de noi piste de biciclete  în municipiul Vulcan </t>
  </si>
  <si>
    <t>Elaborare documentatie tehnico-economică culoare verzi-albastre</t>
  </si>
  <si>
    <t>Elaborare documentatie tehnico-economică  ”Family-friendly bike park”</t>
  </si>
  <si>
    <t xml:space="preserve"> Elaborare expertiza tehnica pod DN 66 parau Valea Baleii </t>
  </si>
  <si>
    <t>SECRETAR GENERAL</t>
  </si>
  <si>
    <t>ROGOBETE MIHAELA</t>
  </si>
  <si>
    <t>Echipamente CEI/CIS/CI/CIP/R</t>
  </si>
  <si>
    <t>54.10.00 - 71.01.30</t>
  </si>
  <si>
    <t>CAPITOLUL 54.02 ALTE SERVICII GENERALE</t>
  </si>
  <si>
    <t>Elaborare documentatii tehnico-economice si cheltuieli conexe- CONSTRUCTIE BAZA SPORTIVA de tip 1 CNI</t>
  </si>
  <si>
    <t>C36</t>
  </si>
  <si>
    <t>C37</t>
  </si>
  <si>
    <t>C38</t>
  </si>
  <si>
    <t>C39</t>
  </si>
  <si>
    <t>C40</t>
  </si>
  <si>
    <t>Elaborare documentații tehnico-economice și cheltuieli conexe pentru Sistem de panouri fotovoltaice și sistem de stocare pentru sediu Primăria municipiului Vulcan</t>
  </si>
  <si>
    <t>Elaborare documentații tehnico-economice și cheltuieli conexe pentruSistem de panouri fotovoltaice și sistem de stocare pentru Telegondola Vulcan</t>
  </si>
  <si>
    <t>Elaborare documentații tehnico-economice și cheltuieli conexe pentruSistem de panouri fotovoltaice și sistem de stocare pentru Bazin de înot</t>
  </si>
  <si>
    <t>Elaborare documentații tehnico-economice și cheltuieli conexe pentruSistem de panouri fotovoltaice și sistem de stocare pentru Sala de sport</t>
  </si>
  <si>
    <t>Data</t>
  </si>
  <si>
    <t xml:space="preserve">Document </t>
  </si>
  <si>
    <t>Explicatii</t>
  </si>
  <si>
    <t>Credit</t>
  </si>
  <si>
    <t>Sold</t>
  </si>
  <si>
    <t>70.50.00.71.01.30</t>
  </si>
  <si>
    <t>Lista investitii</t>
  </si>
  <si>
    <t>Total credit</t>
  </si>
  <si>
    <t>18.06.2025</t>
  </si>
  <si>
    <t>OP 1881</t>
  </si>
  <si>
    <t>FF 3970200/17.06.2025 APA SERV VALEA JIULUI SA</t>
  </si>
  <si>
    <t>21.07.2025</t>
  </si>
  <si>
    <t>OP 2228</t>
  </si>
  <si>
    <t>FF 1032/24.06.2025 DAM TOPOCAD CONS SRL</t>
  </si>
  <si>
    <t>OP 2231</t>
  </si>
  <si>
    <t>FF 118611/01.07.2025 DIACOM PRESTCOM SRL</t>
  </si>
  <si>
    <t>11.09.2025</t>
  </si>
  <si>
    <t>OP 2923</t>
  </si>
  <si>
    <t>taxa ISC</t>
  </si>
  <si>
    <t>25.09.2025</t>
  </si>
  <si>
    <t>OP 3006</t>
  </si>
  <si>
    <t>FF 82500043607/19.09.2025 RETELE ELECTRICE</t>
  </si>
  <si>
    <t>23.10.2025</t>
  </si>
  <si>
    <t>OP 3300</t>
  </si>
  <si>
    <t>FF 118691/09.10.2025 DIACOM PRESTCOM SRL</t>
  </si>
  <si>
    <t>OP 3301</t>
  </si>
  <si>
    <t>GBE5% FF 118691/09.10.2025 DIACOM PRESTCOM SRL</t>
  </si>
  <si>
    <t>20.11.2025</t>
  </si>
  <si>
    <t>OP 3665</t>
  </si>
  <si>
    <t>FF 82500053451/13.11.2025 RETELE ELECTRICE</t>
  </si>
  <si>
    <t>25.11.2025</t>
  </si>
  <si>
    <t>OP 3678</t>
  </si>
  <si>
    <t>FF 81/16.10.2025 VIO CONSULTANTA SI DIRIGENTIE SRL</t>
  </si>
  <si>
    <t>OP 3679</t>
  </si>
  <si>
    <t>FF 118699/16.10.2025 DIACOM PRESTCOM SRL</t>
  </si>
  <si>
    <t>24.12.2025</t>
  </si>
  <si>
    <t>OP 4098</t>
  </si>
  <si>
    <t>FF 118758/17.12.2025 DIACOM PRESTCOM</t>
  </si>
  <si>
    <t>OP 4097</t>
  </si>
  <si>
    <t>FF 118757/17.12.2025 DIACOM PRESTCOM</t>
  </si>
  <si>
    <t>12.02.2026</t>
  </si>
  <si>
    <t>OP 568</t>
  </si>
  <si>
    <t>FF 3979049/11.12.2025 APA SERV VALEA JIULUI SA</t>
  </si>
  <si>
    <t>OP 614</t>
  </si>
  <si>
    <t>FF 118767/22.12.2025 DIACOM PRESTCOM SRL</t>
  </si>
  <si>
    <t>Lista investitii Buget Local</t>
  </si>
  <si>
    <t>Valoare ramasa din valoarea aprobata in lista de investitii</t>
  </si>
  <si>
    <t>70.03.00.71.01.30</t>
  </si>
  <si>
    <t>27.11.2020</t>
  </si>
  <si>
    <t>OP 3371</t>
  </si>
  <si>
    <t>FF 564/23.11.2020 ARCHISTUDIO</t>
  </si>
  <si>
    <t>30.12.2020</t>
  </si>
  <si>
    <t>OP 3773</t>
  </si>
  <si>
    <t>FF 284/28.12.2020 MASA ADRIGELA</t>
  </si>
  <si>
    <t>21.07.2021</t>
  </si>
  <si>
    <t>OP 2138</t>
  </si>
  <si>
    <t>FF 21/19.07.2021 MASA ADRIGELA</t>
  </si>
  <si>
    <t>COTA ISC</t>
  </si>
  <si>
    <t>OP 2107</t>
  </si>
  <si>
    <t>16.07.2021</t>
  </si>
  <si>
    <t>09.08.2021</t>
  </si>
  <si>
    <t>OP 2406</t>
  </si>
  <si>
    <t>FF 24/05.08.2021 MASA ADRIGELA</t>
  </si>
  <si>
    <t>23.08.2021</t>
  </si>
  <si>
    <t>OP 2503</t>
  </si>
  <si>
    <t>FF 379/29.07.2021 CONSULTING CONS INGINER SRL</t>
  </si>
  <si>
    <t>30.09.2021</t>
  </si>
  <si>
    <t>OP 2885</t>
  </si>
  <si>
    <t>FF 30/03.09.2021 MASA ADRIGELA</t>
  </si>
  <si>
    <t>Total an 2025</t>
  </si>
  <si>
    <t>Total an 2020</t>
  </si>
  <si>
    <t>14.08.2024</t>
  </si>
  <si>
    <t>OP 2555</t>
  </si>
  <si>
    <t>FF 507344281/06.08.2024 DELGAZ GRID</t>
  </si>
  <si>
    <t>18.09.2024</t>
  </si>
  <si>
    <t>OP 2896</t>
  </si>
  <si>
    <t>FF 507351904/28.08.2024 DELGAZ GRID</t>
  </si>
  <si>
    <t>05.09.2024</t>
  </si>
  <si>
    <t>OP 2651</t>
  </si>
  <si>
    <t>FF 507350979/26.08.2024 DELGAZ GRID</t>
  </si>
  <si>
    <t>OP 2652</t>
  </si>
  <si>
    <t>FF 507350881/26.08.2024 DELGAZ GRID</t>
  </si>
  <si>
    <t>30.09.2024</t>
  </si>
  <si>
    <t>OP 2958</t>
  </si>
  <si>
    <t>FF 3956760/17.09.2024 APA SERV VALEA JIULUI SA</t>
  </si>
  <si>
    <t>Total an 2021</t>
  </si>
  <si>
    <t>Total an 2024</t>
  </si>
  <si>
    <t>08.04.2025</t>
  </si>
  <si>
    <t>OP 1136</t>
  </si>
  <si>
    <t>19.08.2025</t>
  </si>
  <si>
    <t>OP 2610</t>
  </si>
  <si>
    <t>FF 1561/31.07.2025 EXPERT SERVICE TERMOCLIMA</t>
  </si>
  <si>
    <t>31.10.2025</t>
  </si>
  <si>
    <t>NC 1480</t>
  </si>
  <si>
    <t>TRANSFER DOCUMENTATIE DIN 233.037</t>
  </si>
  <si>
    <t>OP 662</t>
  </si>
  <si>
    <t>FF 1617/29.12.2025 EXPERT SERVICE TERMOCLIMA</t>
  </si>
  <si>
    <t>23.12.2024</t>
  </si>
  <si>
    <t>OP 4088</t>
  </si>
  <si>
    <t>FF 956/18.12.2024 ARCHISTUDIO SRL</t>
  </si>
  <si>
    <t>25.07.2025</t>
  </si>
  <si>
    <t>OP 2235</t>
  </si>
  <si>
    <t>FF1001/26.06.2025 ARCHISTUDIO SRL</t>
  </si>
  <si>
    <t>08.08.2025</t>
  </si>
  <si>
    <t>OP 2530</t>
  </si>
  <si>
    <t>FF 1890460/29.07.2025 ORANGE</t>
  </si>
  <si>
    <t>OP 2529</t>
  </si>
  <si>
    <t>FF 82500032023/16.07.2025 RETELE ELECTRICE</t>
  </si>
  <si>
    <t>OP 2611</t>
  </si>
  <si>
    <t xml:space="preserve">FF 3973076/07.08.2025 APA SERV </t>
  </si>
  <si>
    <t>26.08.2025</t>
  </si>
  <si>
    <t>OP 2657</t>
  </si>
  <si>
    <t>AVIZ AG. MEDIU</t>
  </si>
  <si>
    <t>10.09.2025</t>
  </si>
  <si>
    <t>OP 2906</t>
  </si>
  <si>
    <t>FF 250018/20.08.2025 ANF CERCETARE</t>
  </si>
  <si>
    <t>OP 2924</t>
  </si>
  <si>
    <t>FF 82500041465/05.09.2025 RETELE ELECTRICE</t>
  </si>
  <si>
    <t>04.11.2025</t>
  </si>
  <si>
    <t>OP 3432</t>
  </si>
  <si>
    <t>FF 1046/30.09.2025 ARCHISTUDIO</t>
  </si>
  <si>
    <t>OP 3433</t>
  </si>
  <si>
    <t>12.11.2025</t>
  </si>
  <si>
    <t>OP 3617</t>
  </si>
  <si>
    <t>OP 3618</t>
  </si>
  <si>
    <t>GBE 5% CTR 30131/24.07.2025 ARCHISTUDIO</t>
  </si>
  <si>
    <t xml:space="preserve">Proiectare și execuție lucrari Utilitati pentru Construcția de locuințe pentru tineri ( bloc ANL)                                                                            </t>
  </si>
  <si>
    <t xml:space="preserve">Elaborare documentatie tehnica economica,executie si cheltuieli conexe Revitalizare zona centrala Municipiul Vulcan                                    </t>
  </si>
  <si>
    <t xml:space="preserve">Elaborare documentatii tehnico-economice Eficientizare energetică clădiri rezidențiale din mun. Vulcan -bloc 35A -str. Platoului             </t>
  </si>
  <si>
    <t>12.06.2025</t>
  </si>
  <si>
    <t>OP 1814</t>
  </si>
  <si>
    <t>FF 137/16.05.2025 GEOMETRICA CONCEPT</t>
  </si>
  <si>
    <t>OP 2658</t>
  </si>
  <si>
    <t>AVIZ MEDIU</t>
  </si>
  <si>
    <t>19.12.2025</t>
  </si>
  <si>
    <t>OP 4045</t>
  </si>
  <si>
    <t>FF 11485/01.12.2025 KLEVER SYSTEM</t>
  </si>
  <si>
    <t>OP 4046</t>
  </si>
  <si>
    <t>GBE 5% FF 11485/01.12.2025 KLEVER SYSTEM</t>
  </si>
  <si>
    <t>OP 1815</t>
  </si>
  <si>
    <t>FF 611/16.05.2025 BUILDING FIRE DESIGN</t>
  </si>
  <si>
    <t>OP 2659</t>
  </si>
  <si>
    <t>OP 4049</t>
  </si>
  <si>
    <t>FF 11484/01.12.2025 KLEVER SYSTEM</t>
  </si>
  <si>
    <t>OP 4050</t>
  </si>
  <si>
    <t>GBE 5% FF 11484 KLEVER SYSTEM</t>
  </si>
  <si>
    <t>din</t>
  </si>
  <si>
    <t>30.04.2025</t>
  </si>
  <si>
    <t>OP 1289</t>
  </si>
  <si>
    <t>FF 67/14.04.2025 BURDEA TOPO DESIGN</t>
  </si>
  <si>
    <t>OP 4051</t>
  </si>
  <si>
    <t>FF 11482/01.12.2025 KLEVER SYSTEM</t>
  </si>
  <si>
    <t>OP 4052</t>
  </si>
  <si>
    <t>GBE 5% FF 11482/01.12.2025 KLEVER SYSTEM</t>
  </si>
  <si>
    <t>231.210</t>
  </si>
  <si>
    <t>231.209</t>
  </si>
  <si>
    <t>OP 1288</t>
  </si>
  <si>
    <t>FF 65/14.04.2025 BURDEA TOPO</t>
  </si>
  <si>
    <t>OP 4048</t>
  </si>
  <si>
    <t>FF 11486/01.12.2025 GBE 5% KLEVER SYSTEM</t>
  </si>
  <si>
    <t>OP 4047</t>
  </si>
  <si>
    <t>FF 11486/01.12.2025 KLEVER SYSTEM</t>
  </si>
  <si>
    <t>231.208</t>
  </si>
  <si>
    <t>OP 1290</t>
  </si>
  <si>
    <t xml:space="preserve">FF 66/14.04.2025 BURDEA TOPO </t>
  </si>
  <si>
    <t>OP 4053</t>
  </si>
  <si>
    <t>FF 11483/01.12.2025 KLEVER SYSTEM</t>
  </si>
  <si>
    <t>OP 4054</t>
  </si>
  <si>
    <t>FF 11483/01.12.2025 GBE 5% KLEVER SYSTEM</t>
  </si>
  <si>
    <t>DEPASIRE</t>
  </si>
  <si>
    <t>231.225</t>
  </si>
  <si>
    <t>20.08.2025</t>
  </si>
  <si>
    <t>OP 2618</t>
  </si>
  <si>
    <t>FF 296/14.07.2025 SERVELECT SRL</t>
  </si>
  <si>
    <t>231.229</t>
  </si>
  <si>
    <t>16.12.2025</t>
  </si>
  <si>
    <t>OP 3970</t>
  </si>
  <si>
    <t>FF 82500057684,83,85,79,81/03.12.2025</t>
  </si>
  <si>
    <t>233.081</t>
  </si>
  <si>
    <t>04.10.2024</t>
  </si>
  <si>
    <t>OP 3076</t>
  </si>
  <si>
    <t>FF 44313 RETELE ELECTRICE</t>
  </si>
  <si>
    <t>OP 3095</t>
  </si>
  <si>
    <t>FF 507363040 DELGAZ GRID</t>
  </si>
  <si>
    <t>11.10.2024</t>
  </si>
  <si>
    <t>OP 3203</t>
  </si>
  <si>
    <t>FF 324 RONO AQUA</t>
  </si>
  <si>
    <t>OP 3202</t>
  </si>
  <si>
    <t>GBE FF 324 RONO AQUA</t>
  </si>
  <si>
    <t>05.11.2024</t>
  </si>
  <si>
    <t>OP 3343</t>
  </si>
  <si>
    <t>FF 507379034 SI 507379037 DELGAZ GRID</t>
  </si>
  <si>
    <t>14.11.2024</t>
  </si>
  <si>
    <t>OP 3591</t>
  </si>
  <si>
    <t>FF 383 RONO AQUA</t>
  </si>
  <si>
    <t>OP 3692</t>
  </si>
  <si>
    <t>GBE FF 383 RONO AQUA</t>
  </si>
  <si>
    <t>OP 3593</t>
  </si>
  <si>
    <t>OP 3594</t>
  </si>
  <si>
    <t>OP 3595</t>
  </si>
  <si>
    <t>OP 3596</t>
  </si>
  <si>
    <t>OP 3597</t>
  </si>
  <si>
    <t>RETELE ELECTRICE</t>
  </si>
  <si>
    <t>25.11.2024</t>
  </si>
  <si>
    <t>OP 3628</t>
  </si>
  <si>
    <t>FF 81/07.11.2024 STEFANA BADESCU BIA</t>
  </si>
  <si>
    <t>11.12.2024</t>
  </si>
  <si>
    <t>OP 3986</t>
  </si>
  <si>
    <t>19.12.2024</t>
  </si>
  <si>
    <t>OP 4037</t>
  </si>
  <si>
    <t>APA SERV</t>
  </si>
  <si>
    <t>OP 4041</t>
  </si>
  <si>
    <t>OP 4042</t>
  </si>
  <si>
    <t>FF 401/16.12.2024 RONO AQUA</t>
  </si>
  <si>
    <t>GBE FF 401/16.12.2024 RONO AQUA</t>
  </si>
  <si>
    <t>25.02.2025</t>
  </si>
  <si>
    <t>OP 550</t>
  </si>
  <si>
    <t>OP 551</t>
  </si>
  <si>
    <t>OP 552</t>
  </si>
  <si>
    <t>OP 553</t>
  </si>
  <si>
    <t>OP 554</t>
  </si>
  <si>
    <t>19.02.2026</t>
  </si>
  <si>
    <t>23.02.2026</t>
  </si>
  <si>
    <t>Actualizare in format GIS a PUG si a RLU a mun Vulcan</t>
  </si>
  <si>
    <t>C41</t>
  </si>
  <si>
    <t>Elaborare documentații tehnico-economice și cheltuieli conexe pentru Demolare pavilion D- str. Căprioara</t>
  </si>
  <si>
    <t>Construire de insule ecologice digitalizate supraterane in municipiul Vulcan,jud Hunedoara</t>
  </si>
  <si>
    <t>74.50 - 71.01.30 PNRR</t>
  </si>
  <si>
    <t>Infiintarea unui centru de colectare prin aport voluntar in  municipiul Vulcan jud. Hunedoara</t>
  </si>
  <si>
    <t>74.05 - 71.01.30 PNRR</t>
  </si>
  <si>
    <t>Mobilitatea urbana verde  dezvoltarea retelei de piste pentru biciclete in municipiul Vulcan</t>
  </si>
  <si>
    <t>????</t>
  </si>
  <si>
    <t>231.205</t>
  </si>
  <si>
    <t>65.50.00.71.01.30</t>
  </si>
  <si>
    <t>OP 4084</t>
  </si>
  <si>
    <t>16.05.2025</t>
  </si>
  <si>
    <t>OP 1504</t>
  </si>
  <si>
    <t>15.04.2025</t>
  </si>
  <si>
    <t>OP 1175</t>
  </si>
  <si>
    <t>08.10.2025</t>
  </si>
  <si>
    <t>OP 3231</t>
  </si>
  <si>
    <t>DSP</t>
  </si>
  <si>
    <t>24.10.2025</t>
  </si>
  <si>
    <t>OP 3304</t>
  </si>
  <si>
    <t>RETELE ELECTRICE FF 82500046543/06.10.2025 tarif emitere aviz</t>
  </si>
  <si>
    <t>ARCHISTUDIO FF 981/14.04.2025 servicii proiectare</t>
  </si>
  <si>
    <t>APA SERV FF 3967287/24.04.2025 aviz debit si presiune</t>
  </si>
  <si>
    <t>ARCHISTUDIO FF servicii proiectare conform ctr 47700/19.11.2024</t>
  </si>
  <si>
    <t>OP 3621</t>
  </si>
  <si>
    <t>APA SERV FF 3976134/20.10.2025 aviz amplasament</t>
  </si>
  <si>
    <t>30.01.2026</t>
  </si>
  <si>
    <t>OP 282/283</t>
  </si>
  <si>
    <t>ARCHISTUDIO FF 1074/29.12.2025 servicii PT si AT</t>
  </si>
  <si>
    <t>Modernizare și dotare Școală gimnazială nr. 6</t>
  </si>
  <si>
    <t>231.206</t>
  </si>
  <si>
    <t>OP 1177</t>
  </si>
  <si>
    <t>CAD LINE PROJECT FF 137/11.04.2025 servicii proiectare</t>
  </si>
  <si>
    <t>29.04.2025</t>
  </si>
  <si>
    <t>OP 1249</t>
  </si>
  <si>
    <t>18.10.2025</t>
  </si>
  <si>
    <t>OP 3232</t>
  </si>
  <si>
    <t>OP 3623</t>
  </si>
  <si>
    <t>APA SERV FF 3976158/23.10.2025 aviz amplasament</t>
  </si>
  <si>
    <t>OP 274/275</t>
  </si>
  <si>
    <t xml:space="preserve">CAD LINE PROJECT FF 189/29.12.2025 </t>
  </si>
  <si>
    <t>OP 4093</t>
  </si>
  <si>
    <t>CAD LINE PROJECT FF 113/18.12.2024 servicii proiectare</t>
  </si>
  <si>
    <t>Servicii de asistenta autorizare/notificare Comisia de Autorizare a Imprumuturilor Locale</t>
  </si>
  <si>
    <t>Achizitie autoturism</t>
  </si>
  <si>
    <t>Strategie de dezvoltare turistica a Mun. Vulcan</t>
  </si>
  <si>
    <t xml:space="preserve"> Elaborare documentații tehnico-economice și cheltuieli conexe pentru Amenajare zone verzi in municipiul Vulcan-str. Căprioara bloc C1,C2,C3</t>
  </si>
  <si>
    <t>Elaborare documentații tehnico-economice și cheltuieli conexe pentru Amenajare zone verzi in municipiul Vulcan-str. Aleea Lăcrămioarelor-Sohodol</t>
  </si>
  <si>
    <t>Elaborare documentații tehnico-economice și cheltuieli conexe pentru Amenajare zone verzi in municipiul Vulcan-str. N. Titulescu, bloc F1-F2-F3</t>
  </si>
  <si>
    <t>Elaborare documentații tehnico-economice și cheltuieli conexe pentru Amenajare zone verzi in municipiul Vulcan-str. Preparatiei-bloc F7-F6-F5</t>
  </si>
  <si>
    <t>Elaborare documentații tehnico-economice și cheltuieli conexe pentru Amenajare zone verzi in municipiul Vulcan-b-dul Mihai Viteazu-Poștă-bloc 21A</t>
  </si>
  <si>
    <t>Elaborare documentații tehnico-economice și cheltuieli conexe pentru Amenajare zone verzi in municipiul Vulcan-str. N.Titulescu bloc B53-A52</t>
  </si>
  <si>
    <t>Elaborare documentații tehnico-economice și cheltuieli conexe pentru Amenajare zone verzi in municipiul Vulcan-b-dul Mihai Viteazu,bloc E1-F8</t>
  </si>
  <si>
    <t>Elaborare documentații tehnico-economice și cheltuieli conexe pentru Amenajare zone verzi in municipiul Vulcan-str. Traian,zona  bloc Q- PT10</t>
  </si>
  <si>
    <t>Elaborare documentații tehnico-economice și cheltuieli conexe pentru Amenajare zone verzi in municipiul Vulcan-zona blocurilor A,B-Interventii</t>
  </si>
  <si>
    <t>Elaborare documentații tehnico-economice și cheltuieli conexe pentru Amenajare zone verzi in municipiul Vulcan-b-dul Mihai Viteazu, zona blocurilor D3-D4/D5-D6</t>
  </si>
  <si>
    <t>Elaborare documentații tehnico-economice și cheltuieli conexe pentru Amenajare zone verzi in municipiul Vulcan-str.N.Titulescu,zona blocurilor D8-D9/D12-D13</t>
  </si>
  <si>
    <t>Elaborare documentații tehnico-economice și cheltuieli conexe pentru Amenajare zone verzi in municipiul Vulcan-str. Crizantemelor,zona blocurilor T1-T4</t>
  </si>
  <si>
    <t>Elaborare documentații tehnico-economice și cheltuieli conexe pentru Amenajare zone verzi in municipiul Vulcan-str.Romana-zona blocului 55</t>
  </si>
  <si>
    <t xml:space="preserve"> Lista  obiectivelor de investiţii pe anul 2026 cu finanţare</t>
  </si>
  <si>
    <t>Total alocatii bugetare 2026 (9=10+11)</t>
  </si>
  <si>
    <t>Achizitii echipamente informatice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</si>
  <si>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</si>
  <si>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</si>
  <si>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</si>
  <si>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</si>
  <si>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</si>
  <si>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</si>
  <si>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</si>
  <si>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</si>
  <si>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</si>
  <si>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</si>
  <si>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</si>
  <si>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</si>
  <si>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</si>
  <si>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</si>
  <si>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</si>
  <si>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</si>
  <si>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</si>
  <si>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</si>
  <si>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</si>
  <si>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</si>
  <si>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</si>
  <si>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</si>
  <si>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</si>
  <si>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</si>
  <si>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</si>
  <si>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</si>
  <si>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</si>
  <si>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</si>
  <si>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</si>
  <si>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</si>
  <si>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</si>
  <si>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</si>
  <si>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</si>
  <si>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</si>
  <si>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</si>
  <si>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Elaborare documentatii tehnico-economice,execuție și cheltuieli conexe  Renovare energetica cladiri rezidentiale din mun. Vulcan- bloc F1- str. Nicolae Titulescu</t>
  </si>
  <si>
    <t>Elaborare documentatii tehnico-economice,execuție și cheltuieli conexe  Renovare energetica cladiri rezidentiale din mun. Vulcan- bloc F2- str. Nicolae Titulescu</t>
  </si>
  <si>
    <t>Elaborare documentatii tehnico-economice, execuție și cheltuieli conexe  Renovare energetica cladiri rezidentiale din mun. Vulcan- bloc D1- b-dul Mihai Viteazu</t>
  </si>
  <si>
    <t>Elaborare documentatii tehnico-economice, execuție și cheltuieli conexe  Renovare energetica cladiri rezidentiale din mun. Vulcan- bloc D2- b-dul Mihai Viteazu</t>
  </si>
  <si>
    <t>Elaborare documentatii tehnico-economice,execuție și cheltuieli conexe  Renovare energetica cladiri rezidentiale din mun. Vulcan- bloc D3- b-dul Mihai Viteazu</t>
  </si>
  <si>
    <t>Elaborare documentatii tehnico-economice,execuție și cheltuieli conexe  Renovare energetica cladiri rezidentiale din mun. Vulcan- bloc 8- str. Preparației</t>
  </si>
  <si>
    <t>Elaborare documentatii tehnico-economice,execuție și cheltuieli conexe  Renovare energetica cladiri rezidentiale din mun. Vulcan- bloc 39 str. Vasile Alecsandri</t>
  </si>
  <si>
    <t>Elaborare documentatii tehnico-economice,execuție și cheltuieli conexe  Renovare energetica cladiri rezidentiale din mun. Vulcan- bloc D4 B-dul Mihai Viteazu</t>
  </si>
  <si>
    <t>Elaborare documentatii tehnico-economice,execuție și cheltuieli conexe  Renovare energetica cladiri rezidentiale din mun. Vulcan- bloc D13 Aleea Dafinel Duinea</t>
  </si>
  <si>
    <t>Elaborare documentatii tehnico-economice,execuție și cheltuieli conexe  Renovare energetica cladiri rezidentiale din mun. Vulcan- bloc F3- str. Nicolae Titulescu</t>
  </si>
  <si>
    <t>Elaborare documentatii tehnico-economice, execuție și cheltuieli conexe  Renovare energetica cladiri rezidentiale din mun. Vulcan- bloc D10 str. Nicolae Titulescu</t>
  </si>
  <si>
    <t>Elaborare documentatii tehnico-economice, execuție și cheltuieli conexe  Renovare energetica cladiri rezidentiale din mun. Vulcan- bloc D11-Aleea Dafinel Duinea</t>
  </si>
  <si>
    <t>Elaborare documentatii tehnico-economice,execuție și cheltuieli conexe  Renovare energetica cladiri rezidentiale din mun. Vulcan- bloc D12 -str. Nicolae Titulescu</t>
  </si>
  <si>
    <t>Elaborare documentatii tehnico-economice,execuție și cheltuieli conexe  Renovare energetica cladiri rezidentiale din mun. Vulcan- bloc E4 -str. Nicolae Titulescu</t>
  </si>
  <si>
    <t>Elaborare documentatii tehnico-economice,execuție și cheltuieli conexe  Renovare energetica cladiri rezidentiale din mun. Vulcan- bloc E5 str. Nicolae Titulescu</t>
  </si>
  <si>
    <t>Elaborare documentatii tehnico-economice, execuție și cheltuieli conexe  Renovare energetica cladiri rezidentiale din mun. Vulcan- bloc B1  b-dul Mihai Viteazu</t>
  </si>
  <si>
    <t>Elaborare documentatii tehnico-economice, execuție și cheltuieli conexe  Renovare energetica cladiri rezidentiale din mun. Vulcan- bloc B2  b-dul Mihai Viteazu</t>
  </si>
  <si>
    <t>Elaborare documentatii tehnico-economice, execuție și cheltuieli conexe  Renovare energetica cladiri rezidentiale din mun. Vulcan- bloc B3  b-dul Mihai Viteazu</t>
  </si>
  <si>
    <t>Elaborare documentatii tehnico-economice,execuție și cheltuieli conexe  Renovare energetica cladiri rezidentiale din mun. Vulcan- bloc E1  b-dul Mihai Viteazu</t>
  </si>
  <si>
    <t>Elaborare documentatii tehnico-economice,execuție și cheltuieli conexe  Renovare energetica cladiri rezidentiale din mun. Vulcan- bloc E3  b-dul Mihai Viteazu</t>
  </si>
  <si>
    <t>Elaborare documentatii tehnico-economice, execuție și cheltuieli conexe  Renovare energetica cladiri rezidentiale din mun. Vulcan- bloc C23  b-dul Mihai Viteazu</t>
  </si>
  <si>
    <t>Elaborare documentatii tehnico-economice,execuție și cheltuieli conexe  Renovare energetica cladiri rezidentiale din mun. Vulcan- bloc C24  b-dul Mihai Viteazu</t>
  </si>
  <si>
    <t>Elaborare documentatii tehnico-economice,execuție și cheltuieli conexe  Renovare energetica cladiri rezidentiale din mun. Vulcan- bloc D7  str. Nicolae Titulescu</t>
  </si>
  <si>
    <t>Elaborare documentatii tehnico-economice,execuție și cheltuieli conexe  Renovare energetica cladiri rezidentiale din mun. Vulcan- bloc D8  str. Nicolae Titulescu</t>
  </si>
  <si>
    <t>Anexa 2 la HCL NR. 122/2026</t>
  </si>
  <si>
    <t>CONSILIER LOCAL</t>
  </si>
  <si>
    <t>GOVOR FLROIN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</si>
</sst>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#,##0.00;[Red]#,##0.00"/>
  </numFmts>
  <fonts count="24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  <charset val="238"/>
    </font>
    <font>
      <sz val="11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color indexed="10"/>
      <name val="Arial"/>
      <family val="2"/>
    </font>
    <font>
      <b/>
      <sz val="11"/>
      <color rgb="FF0070C0"/>
      <name val="Arial"/>
      <family val="2"/>
    </font>
    <font>
      <b/>
      <sz val="11"/>
      <color indexed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66"/>
        <bgColor indexed="49"/>
      </patternFill>
    </fill>
    <fill>
      <patternFill patternType="solid">
        <fgColor rgb="FFFFCC66"/>
        <bgColor indexed="64"/>
      </patternFill>
    </fill>
    <fill>
      <patternFill patternType="solid">
        <fgColor rgb="FFFF99FF"/>
        <bgColor indexed="51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1"/>
      </patternFill>
    </fill>
    <fill>
      <patternFill patternType="solid">
        <fgColor rgb="FFFFCC66"/>
        <bgColor indexed="51"/>
      </patternFill>
    </fill>
    <fill>
      <patternFill patternType="solid">
        <fgColor theme="0"/>
        <bgColor indexed="51"/>
      </patternFill>
    </fill>
    <fill>
      <patternFill patternType="solid">
        <fgColor rgb="FFFF99FF"/>
        <bgColor indexed="21"/>
      </patternFill>
    </fill>
    <fill>
      <patternFill patternType="solid">
        <fgColor rgb="FFFFFF00"/>
        <bgColor indexed="2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1"/>
      </patternFill>
    </fill>
    <fill>
      <patternFill patternType="solid">
        <fgColor theme="7"/>
        <bgColor indexed="5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ill="0" applyBorder="0" applyAlignment="0" applyProtection="0"/>
    <xf numFmtId="0" fontId="3" fillId="0" borderId="0"/>
    <xf numFmtId="0" fontId="9" fillId="0" borderId="0"/>
    <xf numFmtId="0" fontId="1" fillId="0" borderId="0"/>
    <xf numFmtId="0" fontId="18" fillId="0" borderId="0" applyNumberFormat="0" applyFill="0" applyBorder="0" applyAlignment="0" applyProtection="0"/>
  </cellStyleXfs>
  <cellXfs count="241">
    <xf numFmtId="0" fontId="0" fillId="0" borderId="0" xfId="0"/>
    <xf numFmtId="164" fontId="4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164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/>
    <xf numFmtId="4" fontId="2" fillId="0" borderId="0" xfId="2" applyNumberFormat="1" applyFont="1" applyAlignment="1">
      <alignment horizontal="right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164" fontId="5" fillId="0" borderId="0" xfId="2" applyNumberFormat="1" applyFont="1" applyAlignment="1">
      <alignment horizontal="left"/>
    </xf>
    <xf numFmtId="164" fontId="2" fillId="0" borderId="0" xfId="2" applyNumberFormat="1" applyFont="1" applyAlignment="1">
      <alignment horizontal="left"/>
    </xf>
    <xf numFmtId="3" fontId="5" fillId="0" borderId="0" xfId="2" applyNumberFormat="1" applyFont="1" applyAlignment="1">
      <alignment horizontal="left"/>
    </xf>
    <xf numFmtId="164" fontId="7" fillId="0" borderId="0" xfId="2" applyNumberFormat="1" applyFont="1" applyAlignment="1">
      <alignment horizontal="right"/>
    </xf>
    <xf numFmtId="0" fontId="2" fillId="0" borderId="1" xfId="2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/>
    </xf>
    <xf numFmtId="1" fontId="8" fillId="0" borderId="1" xfId="2" applyNumberFormat="1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/>
    </xf>
    <xf numFmtId="3" fontId="8" fillId="0" borderId="1" xfId="2" applyNumberFormat="1" applyFont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 wrapText="1"/>
    </xf>
    <xf numFmtId="1" fontId="8" fillId="0" borderId="0" xfId="2" applyNumberFormat="1" applyFont="1" applyAlignment="1">
      <alignment horizontal="center"/>
    </xf>
    <xf numFmtId="0" fontId="5" fillId="4" borderId="1" xfId="2" applyFont="1" applyFill="1" applyBorder="1" applyAlignment="1">
      <alignment horizontal="center"/>
    </xf>
    <xf numFmtId="0" fontId="5" fillId="4" borderId="1" xfId="2" applyFont="1" applyFill="1" applyBorder="1" applyAlignment="1">
      <alignment vertical="center" wrapText="1"/>
    </xf>
    <xf numFmtId="0" fontId="5" fillId="4" borderId="1" xfId="2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/>
    </xf>
    <xf numFmtId="3" fontId="5" fillId="6" borderId="1" xfId="2" applyNumberFormat="1" applyFont="1" applyFill="1" applyBorder="1" applyAlignment="1">
      <alignment vertical="center" wrapText="1"/>
    </xf>
    <xf numFmtId="3" fontId="5" fillId="6" borderId="1" xfId="2" applyNumberFormat="1" applyFont="1" applyFill="1" applyBorder="1" applyAlignment="1">
      <alignment horizontal="center" vertical="center" wrapText="1"/>
    </xf>
    <xf numFmtId="4" fontId="5" fillId="6" borderId="1" xfId="2" applyNumberFormat="1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center"/>
    </xf>
    <xf numFmtId="0" fontId="5" fillId="8" borderId="1" xfId="2" applyFont="1" applyFill="1" applyBorder="1" applyAlignment="1">
      <alignment vertical="center" wrapText="1"/>
    </xf>
    <xf numFmtId="0" fontId="5" fillId="8" borderId="1" xfId="2" applyFont="1" applyFill="1" applyBorder="1" applyAlignment="1">
      <alignment horizontal="center" vertical="center" wrapText="1"/>
    </xf>
    <xf numFmtId="4" fontId="5" fillId="8" borderId="1" xfId="2" applyNumberFormat="1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/>
    </xf>
    <xf numFmtId="0" fontId="5" fillId="9" borderId="1" xfId="2" applyFont="1" applyFill="1" applyBorder="1" applyAlignment="1">
      <alignment vertical="center" wrapText="1"/>
    </xf>
    <xf numFmtId="0" fontId="5" fillId="9" borderId="1" xfId="2" applyFont="1" applyFill="1" applyBorder="1" applyAlignment="1">
      <alignment horizontal="center" vertical="center" wrapText="1"/>
    </xf>
    <xf numFmtId="4" fontId="5" fillId="9" borderId="1" xfId="2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center" vertical="center" wrapText="1"/>
    </xf>
    <xf numFmtId="4" fontId="5" fillId="3" borderId="1" xfId="2" applyNumberFormat="1" applyFont="1" applyFill="1" applyBorder="1" applyAlignment="1">
      <alignment horizontal="center" vertical="center"/>
    </xf>
    <xf numFmtId="0" fontId="5" fillId="5" borderId="1" xfId="2" applyFont="1" applyFill="1" applyBorder="1" applyAlignment="1">
      <alignment vertical="center" wrapText="1"/>
    </xf>
    <xf numFmtId="0" fontId="5" fillId="5" borderId="1" xfId="2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/>
    </xf>
    <xf numFmtId="0" fontId="5" fillId="0" borderId="0" xfId="2" applyFont="1"/>
    <xf numFmtId="0" fontId="5" fillId="7" borderId="1" xfId="2" applyFont="1" applyFill="1" applyBorder="1" applyAlignment="1">
      <alignment vertical="center" wrapText="1"/>
    </xf>
    <xf numFmtId="0" fontId="5" fillId="7" borderId="1" xfId="2" applyFont="1" applyFill="1" applyBorder="1" applyAlignment="1">
      <alignment horizontal="center" vertical="center" wrapText="1"/>
    </xf>
    <xf numFmtId="4" fontId="5" fillId="7" borderId="1" xfId="2" applyNumberFormat="1" applyFont="1" applyFill="1" applyBorder="1" applyAlignment="1">
      <alignment horizontal="center" vertical="center"/>
    </xf>
    <xf numFmtId="0" fontId="5" fillId="10" borderId="1" xfId="2" applyFont="1" applyFill="1" applyBorder="1" applyAlignment="1">
      <alignment horizontal="center"/>
    </xf>
    <xf numFmtId="0" fontId="5" fillId="10" borderId="1" xfId="2" applyFont="1" applyFill="1" applyBorder="1" applyAlignment="1">
      <alignment vertical="center" wrapText="1"/>
    </xf>
    <xf numFmtId="0" fontId="5" fillId="10" borderId="1" xfId="2" applyFont="1" applyFill="1" applyBorder="1" applyAlignment="1">
      <alignment horizontal="center" vertical="center" wrapText="1"/>
    </xf>
    <xf numFmtId="4" fontId="5" fillId="10" borderId="1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vertical="center" wrapText="1"/>
    </xf>
    <xf numFmtId="0" fontId="2" fillId="11" borderId="1" xfId="2" applyFont="1" applyFill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/>
    </xf>
    <xf numFmtId="0" fontId="5" fillId="13" borderId="1" xfId="2" applyFont="1" applyFill="1" applyBorder="1" applyAlignment="1">
      <alignment horizontal="center"/>
    </xf>
    <xf numFmtId="0" fontId="5" fillId="13" borderId="1" xfId="2" applyFont="1" applyFill="1" applyBorder="1" applyAlignment="1">
      <alignment vertical="center" wrapText="1"/>
    </xf>
    <xf numFmtId="0" fontId="5" fillId="13" borderId="1" xfId="2" applyFont="1" applyFill="1" applyBorder="1" applyAlignment="1">
      <alignment vertical="center"/>
    </xf>
    <xf numFmtId="4" fontId="5" fillId="13" borderId="1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14" borderId="1" xfId="2" applyFont="1" applyFill="1" applyBorder="1" applyAlignment="1">
      <alignment horizontal="center"/>
    </xf>
    <xf numFmtId="0" fontId="2" fillId="14" borderId="1" xfId="2" applyFont="1" applyFill="1" applyBorder="1" applyAlignment="1">
      <alignment vertical="center" wrapText="1"/>
    </xf>
    <xf numFmtId="0" fontId="2" fillId="14" borderId="1" xfId="2" applyFont="1" applyFill="1" applyBorder="1" applyAlignment="1">
      <alignment horizontal="center" vertical="center" wrapText="1"/>
    </xf>
    <xf numFmtId="4" fontId="2" fillId="14" borderId="1" xfId="2" applyNumberFormat="1" applyFont="1" applyFill="1" applyBorder="1" applyAlignment="1">
      <alignment horizontal="center" vertical="center"/>
    </xf>
    <xf numFmtId="0" fontId="5" fillId="10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5" borderId="1" xfId="2" applyFont="1" applyFill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15" borderId="1" xfId="2" applyFont="1" applyFill="1" applyBorder="1" applyAlignment="1">
      <alignment horizontal="center" vertical="center"/>
    </xf>
    <xf numFmtId="0" fontId="5" fillId="15" borderId="1" xfId="2" applyFont="1" applyFill="1" applyBorder="1" applyAlignment="1">
      <alignment vertical="center" wrapText="1"/>
    </xf>
    <xf numFmtId="0" fontId="5" fillId="15" borderId="1" xfId="2" applyFont="1" applyFill="1" applyBorder="1" applyAlignment="1">
      <alignment horizontal="center" vertical="center" wrapText="1"/>
    </xf>
    <xf numFmtId="4" fontId="5" fillId="15" borderId="1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right"/>
    </xf>
    <xf numFmtId="0" fontId="5" fillId="16" borderId="1" xfId="2" applyFont="1" applyFill="1" applyBorder="1" applyAlignment="1">
      <alignment horizontal="center" vertical="center"/>
    </xf>
    <xf numFmtId="0" fontId="5" fillId="16" borderId="1" xfId="2" applyFont="1" applyFill="1" applyBorder="1" applyAlignment="1">
      <alignment horizontal="center" vertical="center" wrapText="1"/>
    </xf>
    <xf numFmtId="4" fontId="5" fillId="16" borderId="1" xfId="2" applyNumberFormat="1" applyFont="1" applyFill="1" applyBorder="1" applyAlignment="1">
      <alignment horizontal="center" vertical="center"/>
    </xf>
    <xf numFmtId="0" fontId="6" fillId="0" borderId="0" xfId="3" applyFont="1"/>
    <xf numFmtId="0" fontId="2" fillId="2" borderId="1" xfId="2" applyFont="1" applyFill="1" applyBorder="1" applyAlignment="1">
      <alignment horizontal="center" vertical="center"/>
    </xf>
    <xf numFmtId="4" fontId="2" fillId="18" borderId="1" xfId="2" applyNumberFormat="1" applyFont="1" applyFill="1" applyBorder="1" applyAlignment="1">
      <alignment horizontal="center" vertical="center"/>
    </xf>
    <xf numFmtId="4" fontId="2" fillId="17" borderId="1" xfId="2" applyNumberFormat="1" applyFont="1" applyFill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 wrapText="1"/>
    </xf>
    <xf numFmtId="4" fontId="2" fillId="0" borderId="1" xfId="3" quotePrefix="1" applyNumberFormat="1" applyFont="1" applyBorder="1" applyAlignment="1">
      <alignment horizontal="center" vertical="center"/>
    </xf>
    <xf numFmtId="0" fontId="5" fillId="7" borderId="1" xfId="2" applyFont="1" applyFill="1" applyBorder="1" applyAlignment="1">
      <alignment horizontal="center" vertical="center"/>
    </xf>
    <xf numFmtId="3" fontId="2" fillId="2" borderId="1" xfId="2" applyNumberFormat="1" applyFont="1" applyFill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3" fontId="11" fillId="2" borderId="1" xfId="2" applyNumberFormat="1" applyFont="1" applyFill="1" applyBorder="1" applyAlignment="1">
      <alignment horizontal="center" vertical="center" wrapText="1"/>
    </xf>
    <xf numFmtId="4" fontId="11" fillId="2" borderId="1" xfId="2" applyNumberFormat="1" applyFont="1" applyFill="1" applyBorder="1" applyAlignment="1">
      <alignment horizontal="center" vertical="center"/>
    </xf>
    <xf numFmtId="4" fontId="11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4" fontId="2" fillId="0" borderId="1" xfId="0" quotePrefix="1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3" fontId="13" fillId="3" borderId="1" xfId="2" applyNumberFormat="1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19" borderId="1" xfId="2" applyFont="1" applyFill="1" applyBorder="1" applyAlignment="1">
      <alignment horizontal="center"/>
    </xf>
    <xf numFmtId="0" fontId="5" fillId="19" borderId="1" xfId="2" applyFont="1" applyFill="1" applyBorder="1" applyAlignment="1">
      <alignment vertical="center" wrapText="1"/>
    </xf>
    <xf numFmtId="0" fontId="5" fillId="19" borderId="1" xfId="2" applyFont="1" applyFill="1" applyBorder="1" applyAlignment="1">
      <alignment vertical="center"/>
    </xf>
    <xf numFmtId="4" fontId="5" fillId="19" borderId="1" xfId="2" applyNumberFormat="1" applyFont="1" applyFill="1" applyBorder="1" applyAlignment="1">
      <alignment horizontal="center" vertical="center"/>
    </xf>
    <xf numFmtId="4" fontId="5" fillId="0" borderId="1" xfId="2" applyNumberFormat="1" applyFont="1" applyBorder="1" applyAlignment="1">
      <alignment horizontal="center" vertical="center"/>
    </xf>
    <xf numFmtId="4" fontId="4" fillId="14" borderId="1" xfId="2" applyNumberFormat="1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 vertical="center"/>
    </xf>
    <xf numFmtId="3" fontId="5" fillId="10" borderId="1" xfId="2" applyNumberFormat="1" applyFont="1" applyFill="1" applyBorder="1" applyAlignment="1">
      <alignment vertical="center" wrapText="1"/>
    </xf>
    <xf numFmtId="0" fontId="2" fillId="9" borderId="1" xfId="2" applyFont="1" applyFill="1" applyBorder="1" applyAlignment="1">
      <alignment vertical="center"/>
    </xf>
    <xf numFmtId="4" fontId="2" fillId="9" borderId="1" xfId="0" applyNumberFormat="1" applyFont="1" applyFill="1" applyBorder="1" applyAlignment="1">
      <alignment horizontal="center" vertical="center"/>
    </xf>
    <xf numFmtId="4" fontId="4" fillId="0" borderId="0" xfId="2" applyNumberFormat="1" applyFont="1" applyAlignment="1">
      <alignment horizontal="right"/>
    </xf>
    <xf numFmtId="0" fontId="2" fillId="3" borderId="1" xfId="2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13" fillId="9" borderId="1" xfId="2" applyNumberFormat="1" applyFont="1" applyFill="1" applyBorder="1" applyAlignment="1">
      <alignment horizontal="center" vertical="center"/>
    </xf>
    <xf numFmtId="3" fontId="5" fillId="10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165" fontId="2" fillId="2" borderId="1" xfId="2" applyNumberFormat="1" applyFont="1" applyFill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4" fontId="4" fillId="0" borderId="0" xfId="2" applyNumberFormat="1" applyFont="1" applyAlignment="1">
      <alignment horizontal="center" vertical="center"/>
    </xf>
    <xf numFmtId="4" fontId="2" fillId="0" borderId="0" xfId="2" applyNumberFormat="1" applyFont="1" applyAlignment="1">
      <alignment horizontal="center" vertical="center"/>
    </xf>
    <xf numFmtId="0" fontId="5" fillId="0" borderId="0" xfId="2" applyFont="1" applyAlignment="1">
      <alignment vertical="center"/>
    </xf>
    <xf numFmtId="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17" borderId="1" xfId="2" applyNumberFormat="1" applyFont="1" applyFill="1" applyBorder="1" applyAlignment="1">
      <alignment horizontal="center" vertical="center"/>
    </xf>
    <xf numFmtId="4" fontId="5" fillId="18" borderId="1" xfId="2" applyNumberFormat="1" applyFont="1" applyFill="1" applyBorder="1" applyAlignment="1">
      <alignment horizontal="center" vertical="center"/>
    </xf>
    <xf numFmtId="4" fontId="5" fillId="2" borderId="1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/>
    </xf>
    <xf numFmtId="165" fontId="5" fillId="2" borderId="1" xfId="2" applyNumberFormat="1" applyFont="1" applyFill="1" applyBorder="1" applyAlignment="1">
      <alignment horizontal="center" vertical="center"/>
    </xf>
    <xf numFmtId="4" fontId="5" fillId="0" borderId="1" xfId="0" quotePrefix="1" applyNumberFormat="1" applyFont="1" applyBorder="1" applyAlignment="1">
      <alignment horizontal="center" vertical="center"/>
    </xf>
    <xf numFmtId="0" fontId="17" fillId="0" borderId="2" xfId="0" applyFont="1" applyBorder="1"/>
    <xf numFmtId="0" fontId="0" fillId="0" borderId="2" xfId="0" applyBorder="1"/>
    <xf numFmtId="4" fontId="0" fillId="0" borderId="2" xfId="0" applyNumberFormat="1" applyBorder="1"/>
    <xf numFmtId="0" fontId="17" fillId="9" borderId="2" xfId="0" applyFont="1" applyFill="1" applyBorder="1" applyAlignment="1">
      <alignment horizontal="left" wrapText="1"/>
    </xf>
    <xf numFmtId="4" fontId="17" fillId="0" borderId="2" xfId="0" applyNumberFormat="1" applyFont="1" applyBorder="1"/>
    <xf numFmtId="4" fontId="10" fillId="9" borderId="2" xfId="0" applyNumberFormat="1" applyFont="1" applyFill="1" applyBorder="1" applyAlignment="1">
      <alignment horizontal="right" wrapText="1"/>
    </xf>
    <xf numFmtId="4" fontId="10" fillId="9" borderId="1" xfId="0" applyNumberFormat="1" applyFont="1" applyFill="1" applyBorder="1"/>
    <xf numFmtId="0" fontId="0" fillId="0" borderId="2" xfId="0" applyBorder="1" applyAlignment="1">
      <alignment horizontal="left" indent="1"/>
    </xf>
    <xf numFmtId="0" fontId="17" fillId="0" borderId="0" xfId="0" applyFont="1"/>
    <xf numFmtId="4" fontId="17" fillId="0" borderId="0" xfId="0" applyNumberFormat="1" applyFont="1"/>
    <xf numFmtId="4" fontId="0" fillId="0" borderId="0" xfId="0" applyNumberFormat="1"/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20" borderId="2" xfId="0" applyFill="1" applyBorder="1"/>
    <xf numFmtId="0" fontId="0" fillId="20" borderId="2" xfId="0" applyFill="1" applyBorder="1" applyAlignment="1">
      <alignment horizontal="left" indent="1"/>
    </xf>
    <xf numFmtId="4" fontId="0" fillId="20" borderId="2" xfId="0" applyNumberFormat="1" applyFill="1" applyBorder="1"/>
    <xf numFmtId="0" fontId="5" fillId="2" borderId="1" xfId="2" applyFont="1" applyFill="1" applyBorder="1" applyAlignment="1">
      <alignment horizontal="center" vertical="center" wrapText="1"/>
    </xf>
    <xf numFmtId="0" fontId="2" fillId="21" borderId="1" xfId="5" applyFont="1" applyFill="1" applyBorder="1" applyAlignment="1">
      <alignment vertical="center" wrapText="1"/>
    </xf>
    <xf numFmtId="0" fontId="2" fillId="21" borderId="1" xfId="2" applyFont="1" applyFill="1" applyBorder="1" applyAlignment="1">
      <alignment vertical="center" wrapText="1"/>
    </xf>
    <xf numFmtId="0" fontId="2" fillId="21" borderId="1" xfId="0" applyFont="1" applyFill="1" applyBorder="1" applyAlignment="1">
      <alignment vertical="center" wrapText="1"/>
    </xf>
    <xf numFmtId="0" fontId="2" fillId="22" borderId="1" xfId="2" applyFont="1" applyFill="1" applyBorder="1" applyAlignment="1">
      <alignment vertical="center" wrapText="1"/>
    </xf>
    <xf numFmtId="3" fontId="2" fillId="21" borderId="1" xfId="5" applyNumberFormat="1" applyFont="1" applyFill="1" applyBorder="1" applyAlignment="1">
      <alignment vertical="center" wrapText="1"/>
    </xf>
    <xf numFmtId="0" fontId="22" fillId="21" borderId="1" xfId="2" applyFont="1" applyFill="1" applyBorder="1" applyAlignment="1">
      <alignment vertical="center" wrapText="1"/>
    </xf>
    <xf numFmtId="0" fontId="11" fillId="21" borderId="1" xfId="2" applyFont="1" applyFill="1" applyBorder="1" applyAlignment="1">
      <alignment vertical="center" wrapText="1"/>
    </xf>
    <xf numFmtId="3" fontId="2" fillId="21" borderId="1" xfId="0" applyNumberFormat="1" applyFont="1" applyFill="1" applyBorder="1" applyAlignment="1">
      <alignment vertical="center" wrapText="1"/>
    </xf>
    <xf numFmtId="3" fontId="5" fillId="21" borderId="1" xfId="0" applyNumberFormat="1" applyFont="1" applyFill="1" applyBorder="1" applyAlignment="1">
      <alignment vertical="center" wrapText="1"/>
    </xf>
    <xf numFmtId="0" fontId="22" fillId="21" borderId="1" xfId="0" applyFont="1" applyFill="1" applyBorder="1" applyAlignment="1">
      <alignment wrapText="1"/>
    </xf>
    <xf numFmtId="3" fontId="7" fillId="0" borderId="1" xfId="2" applyNumberFormat="1" applyFont="1" applyBorder="1" applyAlignment="1">
      <alignment horizontal="center"/>
    </xf>
    <xf numFmtId="4" fontId="5" fillId="14" borderId="1" xfId="2" applyNumberFormat="1" applyFont="1" applyFill="1" applyBorder="1" applyAlignment="1">
      <alignment horizontal="center" vertical="center"/>
    </xf>
    <xf numFmtId="165" fontId="10" fillId="2" borderId="1" xfId="2" applyNumberFormat="1" applyFont="1" applyFill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/>
    </xf>
    <xf numFmtId="4" fontId="5" fillId="12" borderId="1" xfId="2" applyNumberFormat="1" applyFont="1" applyFill="1" applyBorder="1" applyAlignment="1">
      <alignment horizontal="center" vertical="center"/>
    </xf>
    <xf numFmtId="4" fontId="5" fillId="0" borderId="1" xfId="3" quotePrefix="1" applyNumberFormat="1" applyFont="1" applyBorder="1" applyAlignment="1">
      <alignment horizontal="center" vertical="center"/>
    </xf>
    <xf numFmtId="4" fontId="5" fillId="2" borderId="1" xfId="2" applyNumberFormat="1" applyFont="1" applyFill="1" applyBorder="1" applyAlignment="1">
      <alignment horizontal="center" vertical="center" wrapText="1"/>
    </xf>
    <xf numFmtId="4" fontId="10" fillId="14" borderId="1" xfId="2" applyNumberFormat="1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3" fontId="2" fillId="21" borderId="1" xfId="2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4" fontId="2" fillId="0" borderId="1" xfId="4" quotePrefix="1" applyNumberFormat="1" applyFont="1" applyBorder="1" applyAlignment="1">
      <alignment horizontal="center" vertical="center"/>
    </xf>
    <xf numFmtId="4" fontId="5" fillId="0" borderId="1" xfId="4" quotePrefix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0" fontId="23" fillId="21" borderId="1" xfId="5" applyFont="1" applyFill="1" applyBorder="1" applyAlignment="1">
      <alignment vertical="center" wrapText="1"/>
    </xf>
    <xf numFmtId="4" fontId="10" fillId="23" borderId="1" xfId="0" quotePrefix="1" applyNumberFormat="1" applyFont="1" applyFill="1" applyBorder="1" applyAlignment="1">
      <alignment horizontal="center" vertical="center"/>
    </xf>
    <xf numFmtId="4" fontId="10" fillId="24" borderId="1" xfId="2" applyNumberFormat="1" applyFont="1" applyFill="1" applyBorder="1" applyAlignment="1">
      <alignment horizontal="center" vertical="center"/>
    </xf>
    <xf numFmtId="4" fontId="10" fillId="23" borderId="1" xfId="2" applyNumberFormat="1" applyFont="1" applyFill="1" applyBorder="1" applyAlignment="1">
      <alignment horizontal="center" vertical="center"/>
    </xf>
    <xf numFmtId="0" fontId="18" fillId="21" borderId="1" xfId="5" applyFill="1" applyBorder="1" applyAlignment="1">
      <alignment vertical="center" wrapText="1"/>
    </xf>
    <xf numFmtId="4" fontId="10" fillId="23" borderId="1" xfId="0" applyNumberFormat="1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vertical="center" wrapText="1"/>
    </xf>
    <xf numFmtId="0" fontId="2" fillId="3" borderId="0" xfId="2" applyFont="1" applyFill="1"/>
    <xf numFmtId="0" fontId="5" fillId="3" borderId="0" xfId="2" applyFont="1" applyFill="1" applyAlignment="1">
      <alignment horizontal="center" vertical="center" wrapText="1"/>
    </xf>
    <xf numFmtId="1" fontId="8" fillId="3" borderId="0" xfId="2" applyNumberFormat="1" applyFont="1" applyFill="1" applyAlignment="1">
      <alignment horizontal="center"/>
    </xf>
    <xf numFmtId="0" fontId="2" fillId="3" borderId="0" xfId="2" applyFont="1" applyFill="1" applyAlignment="1">
      <alignment horizontal="center"/>
    </xf>
    <xf numFmtId="0" fontId="5" fillId="3" borderId="0" xfId="2" applyFont="1" applyFill="1"/>
    <xf numFmtId="0" fontId="5" fillId="3" borderId="0" xfId="2" applyFont="1" applyFill="1" applyAlignment="1">
      <alignment horizontal="center" vertical="center"/>
    </xf>
    <xf numFmtId="0" fontId="5" fillId="3" borderId="0" xfId="2" applyFont="1" applyFill="1" applyAlignment="1">
      <alignment horizontal="right" vertical="center"/>
    </xf>
    <xf numFmtId="0" fontId="5" fillId="3" borderId="0" xfId="2" applyFont="1" applyFill="1" applyAlignment="1">
      <alignment horizontal="right"/>
    </xf>
    <xf numFmtId="0" fontId="6" fillId="3" borderId="0" xfId="3" applyFont="1" applyFill="1"/>
    <xf numFmtId="4" fontId="4" fillId="3" borderId="0" xfId="2" applyNumberFormat="1" applyFont="1" applyFill="1"/>
    <xf numFmtId="0" fontId="2" fillId="3" borderId="0" xfId="0" applyFont="1" applyFill="1"/>
    <xf numFmtId="43" fontId="2" fillId="0" borderId="0" xfId="1" applyFont="1" applyBorder="1" applyAlignment="1">
      <alignment wrapText="1"/>
    </xf>
    <xf numFmtId="0" fontId="5" fillId="0" borderId="0" xfId="2" applyFont="1" applyAlignment="1">
      <alignment wrapText="1"/>
    </xf>
    <xf numFmtId="164" fontId="5" fillId="0" borderId="0" xfId="2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2" applyFont="1" applyAlignment="1">
      <alignment horizontal="center"/>
    </xf>
    <xf numFmtId="0" fontId="2" fillId="0" borderId="0" xfId="0" applyFont="1"/>
    <xf numFmtId="0" fontId="5" fillId="0" borderId="0" xfId="2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left" wrapText="1"/>
    </xf>
    <xf numFmtId="0" fontId="17" fillId="9" borderId="4" xfId="0" applyFont="1" applyFill="1" applyBorder="1" applyAlignment="1">
      <alignment horizontal="left" wrapText="1"/>
    </xf>
    <xf numFmtId="0" fontId="19" fillId="0" borderId="3" xfId="5" applyFont="1" applyBorder="1" applyAlignment="1">
      <alignment horizontal="center"/>
    </xf>
    <xf numFmtId="0" fontId="0" fillId="9" borderId="1" xfId="0" applyFill="1" applyBorder="1" applyAlignment="1">
      <alignment horizontal="right"/>
    </xf>
    <xf numFmtId="0" fontId="20" fillId="9" borderId="5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49" fontId="20" fillId="9" borderId="5" xfId="0" applyNumberFormat="1" applyFont="1" applyFill="1" applyBorder="1" applyAlignment="1">
      <alignment horizontal="center"/>
    </xf>
    <xf numFmtId="49" fontId="20" fillId="9" borderId="6" xfId="0" applyNumberFormat="1" applyFont="1" applyFill="1" applyBorder="1" applyAlignment="1">
      <alignment horizontal="center"/>
    </xf>
  </cellXfs>
  <cellStyles count="6">
    <cellStyle name="Comma" xfId="1" builtinId="3"/>
    <cellStyle name="Excel Built-in Normal" xfId="2" xr:uid="{FF7413FE-0201-4CB9-B4FF-4B423E2D1875}"/>
    <cellStyle name="Hyperlink" xfId="5" builtinId="8"/>
    <cellStyle name="Normal" xfId="0" builtinId="0"/>
    <cellStyle name="Normal 2" xfId="3" xr:uid="{27F1B92A-E4A6-4CD3-A12F-C65737D438B3}"/>
    <cellStyle name="Normal 2 2" xfId="4" xr:uid="{27F1B92A-E4A6-4CD3-A12F-C65737D438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368A-4BB7-4607-B821-DCCB74D24F64}">
  <sheetPr>
    <pageSetUpPr fitToPage="1"/>
  </sheetPr>
  <dimension ref="B1:AA253"/>
  <sheetViews>
    <sheetView tabSelected="1" zoomScale="85" zoomScaleNormal="85" zoomScaleSheetLayoutView="100" workbookViewId="0">
      <selection activeCell="N4" sqref="N4"/>
    </sheetView>
  </sheetViews>
  <sheetFormatPr defaultColWidth="8.7109375" defaultRowHeight="15" x14ac:dyDescent="0.25"/>
  <cols>
    <col min="1" max="1" width="2.28515625" style="7" customWidth="1"/>
    <col min="2" max="2" width="5.7109375" style="11" customWidth="1"/>
    <col min="3" max="3" width="49.7109375" style="15" customWidth="1"/>
    <col min="4" max="4" width="19" style="15" customWidth="1"/>
    <col min="5" max="5" width="13.7109375" style="1" customWidth="1"/>
    <col min="6" max="6" width="12.28515625" style="140" customWidth="1"/>
    <col min="7" max="7" width="13.85546875" style="2" customWidth="1"/>
    <col min="8" max="8" width="10.28515625" style="2" customWidth="1"/>
    <col min="9" max="9" width="10.42578125" style="2" customWidth="1"/>
    <col min="10" max="10" width="9.5703125" style="3" customWidth="1"/>
    <col min="11" max="11" width="11.140625" style="4" customWidth="1"/>
    <col min="12" max="12" width="13.28515625" style="2" customWidth="1"/>
    <col min="13" max="13" width="10.28515625" style="3" customWidth="1"/>
    <col min="14" max="14" width="16.7109375" style="2" customWidth="1"/>
    <col min="15" max="15" width="10.28515625" style="5" customWidth="1"/>
    <col min="16" max="16" width="8.85546875" style="6" customWidth="1"/>
    <col min="17" max="17" width="8.7109375" style="7"/>
    <col min="18" max="27" width="8.7109375" style="206"/>
    <col min="28" max="192" width="8.7109375" style="7"/>
    <col min="193" max="193" width="5.7109375" style="7" customWidth="1"/>
    <col min="194" max="194" width="49.7109375" style="7" customWidth="1"/>
    <col min="195" max="195" width="19" style="7" customWidth="1"/>
    <col min="196" max="196" width="13.7109375" style="7" customWidth="1"/>
    <col min="197" max="197" width="12.28515625" style="7" customWidth="1"/>
    <col min="198" max="198" width="13.85546875" style="7" customWidth="1"/>
    <col min="199" max="199" width="10.28515625" style="7" customWidth="1"/>
    <col min="200" max="200" width="10.42578125" style="7" customWidth="1"/>
    <col min="201" max="201" width="9.5703125" style="7" customWidth="1"/>
    <col min="202" max="202" width="11.140625" style="7" customWidth="1"/>
    <col min="203" max="203" width="13.28515625" style="7" customWidth="1"/>
    <col min="204" max="204" width="10.28515625" style="7" customWidth="1"/>
    <col min="205" max="205" width="16.7109375" style="7" customWidth="1"/>
    <col min="206" max="206" width="10.28515625" style="7" customWidth="1"/>
    <col min="207" max="207" width="8.85546875" style="7" customWidth="1"/>
    <col min="208" max="217" width="0" style="7" hidden="1" customWidth="1"/>
    <col min="218" max="218" width="21.5703125" style="7" customWidth="1"/>
    <col min="219" max="219" width="35" style="7" customWidth="1"/>
    <col min="220" max="220" width="18" style="7" bestFit="1" customWidth="1"/>
    <col min="221" max="221" width="13.42578125" style="7" customWidth="1"/>
    <col min="222" max="222" width="10.85546875" style="7" bestFit="1" customWidth="1"/>
    <col min="223" max="225" width="8.85546875" style="7" bestFit="1" customWidth="1"/>
    <col min="226" max="226" width="13.85546875" style="7" bestFit="1" customWidth="1"/>
    <col min="227" max="227" width="12.140625" style="7" bestFit="1" customWidth="1"/>
    <col min="228" max="228" width="13.85546875" style="7" bestFit="1" customWidth="1"/>
    <col min="229" max="230" width="8.85546875" style="7" bestFit="1" customWidth="1"/>
    <col min="231" max="232" width="8.7109375" style="7"/>
    <col min="233" max="233" width="15.42578125" style="7" customWidth="1"/>
    <col min="234" max="448" width="8.7109375" style="7"/>
    <col min="449" max="449" width="5.7109375" style="7" customWidth="1"/>
    <col min="450" max="450" width="49.7109375" style="7" customWidth="1"/>
    <col min="451" max="451" width="19" style="7" customWidth="1"/>
    <col min="452" max="452" width="13.7109375" style="7" customWidth="1"/>
    <col min="453" max="453" width="12.28515625" style="7" customWidth="1"/>
    <col min="454" max="454" width="13.85546875" style="7" customWidth="1"/>
    <col min="455" max="455" width="10.28515625" style="7" customWidth="1"/>
    <col min="456" max="456" width="10.42578125" style="7" customWidth="1"/>
    <col min="457" max="457" width="9.5703125" style="7" customWidth="1"/>
    <col min="458" max="458" width="11.140625" style="7" customWidth="1"/>
    <col min="459" max="459" width="13.28515625" style="7" customWidth="1"/>
    <col min="460" max="460" width="10.28515625" style="7" customWidth="1"/>
    <col min="461" max="461" width="16.7109375" style="7" customWidth="1"/>
    <col min="462" max="462" width="10.28515625" style="7" customWidth="1"/>
    <col min="463" max="463" width="8.85546875" style="7" customWidth="1"/>
    <col min="464" max="473" width="0" style="7" hidden="1" customWidth="1"/>
    <col min="474" max="474" width="21.5703125" style="7" customWidth="1"/>
    <col min="475" max="475" width="35" style="7" customWidth="1"/>
    <col min="476" max="476" width="18" style="7" bestFit="1" customWidth="1"/>
    <col min="477" max="477" width="13.42578125" style="7" customWidth="1"/>
    <col min="478" max="478" width="10.85546875" style="7" bestFit="1" customWidth="1"/>
    <col min="479" max="481" width="8.85546875" style="7" bestFit="1" customWidth="1"/>
    <col min="482" max="482" width="13.85546875" style="7" bestFit="1" customWidth="1"/>
    <col min="483" max="483" width="12.140625" style="7" bestFit="1" customWidth="1"/>
    <col min="484" max="484" width="13.85546875" style="7" bestFit="1" customWidth="1"/>
    <col min="485" max="486" width="8.85546875" style="7" bestFit="1" customWidth="1"/>
    <col min="487" max="488" width="8.7109375" style="7"/>
    <col min="489" max="489" width="15.42578125" style="7" customWidth="1"/>
    <col min="490" max="704" width="8.7109375" style="7"/>
    <col min="705" max="705" width="5.7109375" style="7" customWidth="1"/>
    <col min="706" max="706" width="49.7109375" style="7" customWidth="1"/>
    <col min="707" max="707" width="19" style="7" customWidth="1"/>
    <col min="708" max="708" width="13.7109375" style="7" customWidth="1"/>
    <col min="709" max="709" width="12.28515625" style="7" customWidth="1"/>
    <col min="710" max="710" width="13.85546875" style="7" customWidth="1"/>
    <col min="711" max="711" width="10.28515625" style="7" customWidth="1"/>
    <col min="712" max="712" width="10.42578125" style="7" customWidth="1"/>
    <col min="713" max="713" width="9.5703125" style="7" customWidth="1"/>
    <col min="714" max="714" width="11.140625" style="7" customWidth="1"/>
    <col min="715" max="715" width="13.28515625" style="7" customWidth="1"/>
    <col min="716" max="716" width="10.28515625" style="7" customWidth="1"/>
    <col min="717" max="717" width="16.7109375" style="7" customWidth="1"/>
    <col min="718" max="718" width="10.28515625" style="7" customWidth="1"/>
    <col min="719" max="719" width="8.85546875" style="7" customWidth="1"/>
    <col min="720" max="729" width="0" style="7" hidden="1" customWidth="1"/>
    <col min="730" max="730" width="21.5703125" style="7" customWidth="1"/>
    <col min="731" max="731" width="35" style="7" customWidth="1"/>
    <col min="732" max="732" width="18" style="7" bestFit="1" customWidth="1"/>
    <col min="733" max="733" width="13.42578125" style="7" customWidth="1"/>
    <col min="734" max="734" width="10.85546875" style="7" bestFit="1" customWidth="1"/>
    <col min="735" max="737" width="8.85546875" style="7" bestFit="1" customWidth="1"/>
    <col min="738" max="738" width="13.85546875" style="7" bestFit="1" customWidth="1"/>
    <col min="739" max="739" width="12.140625" style="7" bestFit="1" customWidth="1"/>
    <col min="740" max="740" width="13.85546875" style="7" bestFit="1" customWidth="1"/>
    <col min="741" max="742" width="8.85546875" style="7" bestFit="1" customWidth="1"/>
    <col min="743" max="744" width="8.7109375" style="7"/>
    <col min="745" max="745" width="15.42578125" style="7" customWidth="1"/>
    <col min="746" max="960" width="8.7109375" style="7"/>
    <col min="961" max="961" width="5.7109375" style="7" customWidth="1"/>
    <col min="962" max="962" width="49.7109375" style="7" customWidth="1"/>
    <col min="963" max="963" width="19" style="7" customWidth="1"/>
    <col min="964" max="964" width="13.7109375" style="7" customWidth="1"/>
    <col min="965" max="965" width="12.28515625" style="7" customWidth="1"/>
    <col min="966" max="966" width="13.85546875" style="7" customWidth="1"/>
    <col min="967" max="967" width="10.28515625" style="7" customWidth="1"/>
    <col min="968" max="968" width="10.42578125" style="7" customWidth="1"/>
    <col min="969" max="969" width="9.5703125" style="7" customWidth="1"/>
    <col min="970" max="970" width="11.140625" style="7" customWidth="1"/>
    <col min="971" max="971" width="13.28515625" style="7" customWidth="1"/>
    <col min="972" max="972" width="10.28515625" style="7" customWidth="1"/>
    <col min="973" max="973" width="16.7109375" style="7" customWidth="1"/>
    <col min="974" max="974" width="10.28515625" style="7" customWidth="1"/>
    <col min="975" max="975" width="8.85546875" style="7" customWidth="1"/>
    <col min="976" max="985" width="0" style="7" hidden="1" customWidth="1"/>
    <col min="986" max="986" width="21.5703125" style="7" customWidth="1"/>
    <col min="987" max="987" width="35" style="7" customWidth="1"/>
    <col min="988" max="988" width="18" style="7" bestFit="1" customWidth="1"/>
    <col min="989" max="989" width="13.42578125" style="7" customWidth="1"/>
    <col min="990" max="990" width="10.85546875" style="7" bestFit="1" customWidth="1"/>
    <col min="991" max="993" width="8.85546875" style="7" bestFit="1" customWidth="1"/>
    <col min="994" max="994" width="13.85546875" style="7" bestFit="1" customWidth="1"/>
    <col min="995" max="995" width="12.140625" style="7" bestFit="1" customWidth="1"/>
    <col min="996" max="996" width="13.85546875" style="7" bestFit="1" customWidth="1"/>
    <col min="997" max="998" width="8.85546875" style="7" bestFit="1" customWidth="1"/>
    <col min="999" max="1000" width="8.7109375" style="7"/>
    <col min="1001" max="1001" width="15.42578125" style="7" customWidth="1"/>
    <col min="1002" max="1216" width="8.7109375" style="7"/>
    <col min="1217" max="1217" width="5.7109375" style="7" customWidth="1"/>
    <col min="1218" max="1218" width="49.7109375" style="7" customWidth="1"/>
    <col min="1219" max="1219" width="19" style="7" customWidth="1"/>
    <col min="1220" max="1220" width="13.7109375" style="7" customWidth="1"/>
    <col min="1221" max="1221" width="12.28515625" style="7" customWidth="1"/>
    <col min="1222" max="1222" width="13.85546875" style="7" customWidth="1"/>
    <col min="1223" max="1223" width="10.28515625" style="7" customWidth="1"/>
    <col min="1224" max="1224" width="10.42578125" style="7" customWidth="1"/>
    <col min="1225" max="1225" width="9.5703125" style="7" customWidth="1"/>
    <col min="1226" max="1226" width="11.140625" style="7" customWidth="1"/>
    <col min="1227" max="1227" width="13.28515625" style="7" customWidth="1"/>
    <col min="1228" max="1228" width="10.28515625" style="7" customWidth="1"/>
    <col min="1229" max="1229" width="16.7109375" style="7" customWidth="1"/>
    <col min="1230" max="1230" width="10.28515625" style="7" customWidth="1"/>
    <col min="1231" max="1231" width="8.85546875" style="7" customWidth="1"/>
    <col min="1232" max="1241" width="0" style="7" hidden="1" customWidth="1"/>
    <col min="1242" max="1242" width="21.5703125" style="7" customWidth="1"/>
    <col min="1243" max="1243" width="35" style="7" customWidth="1"/>
    <col min="1244" max="1244" width="18" style="7" bestFit="1" customWidth="1"/>
    <col min="1245" max="1245" width="13.42578125" style="7" customWidth="1"/>
    <col min="1246" max="1246" width="10.85546875" style="7" bestFit="1" customWidth="1"/>
    <col min="1247" max="1249" width="8.85546875" style="7" bestFit="1" customWidth="1"/>
    <col min="1250" max="1250" width="13.85546875" style="7" bestFit="1" customWidth="1"/>
    <col min="1251" max="1251" width="12.140625" style="7" bestFit="1" customWidth="1"/>
    <col min="1252" max="1252" width="13.85546875" style="7" bestFit="1" customWidth="1"/>
    <col min="1253" max="1254" width="8.85546875" style="7" bestFit="1" customWidth="1"/>
    <col min="1255" max="1256" width="8.7109375" style="7"/>
    <col min="1257" max="1257" width="15.42578125" style="7" customWidth="1"/>
    <col min="1258" max="1472" width="8.7109375" style="7"/>
    <col min="1473" max="1473" width="5.7109375" style="7" customWidth="1"/>
    <col min="1474" max="1474" width="49.7109375" style="7" customWidth="1"/>
    <col min="1475" max="1475" width="19" style="7" customWidth="1"/>
    <col min="1476" max="1476" width="13.7109375" style="7" customWidth="1"/>
    <col min="1477" max="1477" width="12.28515625" style="7" customWidth="1"/>
    <col min="1478" max="1478" width="13.85546875" style="7" customWidth="1"/>
    <col min="1479" max="1479" width="10.28515625" style="7" customWidth="1"/>
    <col min="1480" max="1480" width="10.42578125" style="7" customWidth="1"/>
    <col min="1481" max="1481" width="9.5703125" style="7" customWidth="1"/>
    <col min="1482" max="1482" width="11.140625" style="7" customWidth="1"/>
    <col min="1483" max="1483" width="13.28515625" style="7" customWidth="1"/>
    <col min="1484" max="1484" width="10.28515625" style="7" customWidth="1"/>
    <col min="1485" max="1485" width="16.7109375" style="7" customWidth="1"/>
    <col min="1486" max="1486" width="10.28515625" style="7" customWidth="1"/>
    <col min="1487" max="1487" width="8.85546875" style="7" customWidth="1"/>
    <col min="1488" max="1497" width="0" style="7" hidden="1" customWidth="1"/>
    <col min="1498" max="1498" width="21.5703125" style="7" customWidth="1"/>
    <col min="1499" max="1499" width="35" style="7" customWidth="1"/>
    <col min="1500" max="1500" width="18" style="7" bestFit="1" customWidth="1"/>
    <col min="1501" max="1501" width="13.42578125" style="7" customWidth="1"/>
    <col min="1502" max="1502" width="10.85546875" style="7" bestFit="1" customWidth="1"/>
    <col min="1503" max="1505" width="8.85546875" style="7" bestFit="1" customWidth="1"/>
    <col min="1506" max="1506" width="13.85546875" style="7" bestFit="1" customWidth="1"/>
    <col min="1507" max="1507" width="12.140625" style="7" bestFit="1" customWidth="1"/>
    <col min="1508" max="1508" width="13.85546875" style="7" bestFit="1" customWidth="1"/>
    <col min="1509" max="1510" width="8.85546875" style="7" bestFit="1" customWidth="1"/>
    <col min="1511" max="1512" width="8.7109375" style="7"/>
    <col min="1513" max="1513" width="15.42578125" style="7" customWidth="1"/>
    <col min="1514" max="1728" width="8.7109375" style="7"/>
    <col min="1729" max="1729" width="5.7109375" style="7" customWidth="1"/>
    <col min="1730" max="1730" width="49.7109375" style="7" customWidth="1"/>
    <col min="1731" max="1731" width="19" style="7" customWidth="1"/>
    <col min="1732" max="1732" width="13.7109375" style="7" customWidth="1"/>
    <col min="1733" max="1733" width="12.28515625" style="7" customWidth="1"/>
    <col min="1734" max="1734" width="13.85546875" style="7" customWidth="1"/>
    <col min="1735" max="1735" width="10.28515625" style="7" customWidth="1"/>
    <col min="1736" max="1736" width="10.42578125" style="7" customWidth="1"/>
    <col min="1737" max="1737" width="9.5703125" style="7" customWidth="1"/>
    <col min="1738" max="1738" width="11.140625" style="7" customWidth="1"/>
    <col min="1739" max="1739" width="13.28515625" style="7" customWidth="1"/>
    <col min="1740" max="1740" width="10.28515625" style="7" customWidth="1"/>
    <col min="1741" max="1741" width="16.7109375" style="7" customWidth="1"/>
    <col min="1742" max="1742" width="10.28515625" style="7" customWidth="1"/>
    <col min="1743" max="1743" width="8.85546875" style="7" customWidth="1"/>
    <col min="1744" max="1753" width="0" style="7" hidden="1" customWidth="1"/>
    <col min="1754" max="1754" width="21.5703125" style="7" customWidth="1"/>
    <col min="1755" max="1755" width="35" style="7" customWidth="1"/>
    <col min="1756" max="1756" width="18" style="7" bestFit="1" customWidth="1"/>
    <col min="1757" max="1757" width="13.42578125" style="7" customWidth="1"/>
    <col min="1758" max="1758" width="10.85546875" style="7" bestFit="1" customWidth="1"/>
    <col min="1759" max="1761" width="8.85546875" style="7" bestFit="1" customWidth="1"/>
    <col min="1762" max="1762" width="13.85546875" style="7" bestFit="1" customWidth="1"/>
    <col min="1763" max="1763" width="12.140625" style="7" bestFit="1" customWidth="1"/>
    <col min="1764" max="1764" width="13.85546875" style="7" bestFit="1" customWidth="1"/>
    <col min="1765" max="1766" width="8.85546875" style="7" bestFit="1" customWidth="1"/>
    <col min="1767" max="1768" width="8.7109375" style="7"/>
    <col min="1769" max="1769" width="15.42578125" style="7" customWidth="1"/>
    <col min="1770" max="1984" width="8.7109375" style="7"/>
    <col min="1985" max="1985" width="5.7109375" style="7" customWidth="1"/>
    <col min="1986" max="1986" width="49.7109375" style="7" customWidth="1"/>
    <col min="1987" max="1987" width="19" style="7" customWidth="1"/>
    <col min="1988" max="1988" width="13.7109375" style="7" customWidth="1"/>
    <col min="1989" max="1989" width="12.28515625" style="7" customWidth="1"/>
    <col min="1990" max="1990" width="13.85546875" style="7" customWidth="1"/>
    <col min="1991" max="1991" width="10.28515625" style="7" customWidth="1"/>
    <col min="1992" max="1992" width="10.42578125" style="7" customWidth="1"/>
    <col min="1993" max="1993" width="9.5703125" style="7" customWidth="1"/>
    <col min="1994" max="1994" width="11.140625" style="7" customWidth="1"/>
    <col min="1995" max="1995" width="13.28515625" style="7" customWidth="1"/>
    <col min="1996" max="1996" width="10.28515625" style="7" customWidth="1"/>
    <col min="1997" max="1997" width="16.7109375" style="7" customWidth="1"/>
    <col min="1998" max="1998" width="10.28515625" style="7" customWidth="1"/>
    <col min="1999" max="1999" width="8.85546875" style="7" customWidth="1"/>
    <col min="2000" max="2009" width="0" style="7" hidden="1" customWidth="1"/>
    <col min="2010" max="2010" width="21.5703125" style="7" customWidth="1"/>
    <col min="2011" max="2011" width="35" style="7" customWidth="1"/>
    <col min="2012" max="2012" width="18" style="7" bestFit="1" customWidth="1"/>
    <col min="2013" max="2013" width="13.42578125" style="7" customWidth="1"/>
    <col min="2014" max="2014" width="10.85546875" style="7" bestFit="1" customWidth="1"/>
    <col min="2015" max="2017" width="8.85546875" style="7" bestFit="1" customWidth="1"/>
    <col min="2018" max="2018" width="13.85546875" style="7" bestFit="1" customWidth="1"/>
    <col min="2019" max="2019" width="12.140625" style="7" bestFit="1" customWidth="1"/>
    <col min="2020" max="2020" width="13.85546875" style="7" bestFit="1" customWidth="1"/>
    <col min="2021" max="2022" width="8.85546875" style="7" bestFit="1" customWidth="1"/>
    <col min="2023" max="2024" width="8.7109375" style="7"/>
    <col min="2025" max="2025" width="15.42578125" style="7" customWidth="1"/>
    <col min="2026" max="2240" width="8.7109375" style="7"/>
    <col min="2241" max="2241" width="5.7109375" style="7" customWidth="1"/>
    <col min="2242" max="2242" width="49.7109375" style="7" customWidth="1"/>
    <col min="2243" max="2243" width="19" style="7" customWidth="1"/>
    <col min="2244" max="2244" width="13.7109375" style="7" customWidth="1"/>
    <col min="2245" max="2245" width="12.28515625" style="7" customWidth="1"/>
    <col min="2246" max="2246" width="13.85546875" style="7" customWidth="1"/>
    <col min="2247" max="2247" width="10.28515625" style="7" customWidth="1"/>
    <col min="2248" max="2248" width="10.42578125" style="7" customWidth="1"/>
    <col min="2249" max="2249" width="9.5703125" style="7" customWidth="1"/>
    <col min="2250" max="2250" width="11.140625" style="7" customWidth="1"/>
    <col min="2251" max="2251" width="13.28515625" style="7" customWidth="1"/>
    <col min="2252" max="2252" width="10.28515625" style="7" customWidth="1"/>
    <col min="2253" max="2253" width="16.7109375" style="7" customWidth="1"/>
    <col min="2254" max="2254" width="10.28515625" style="7" customWidth="1"/>
    <col min="2255" max="2255" width="8.85546875" style="7" customWidth="1"/>
    <col min="2256" max="2265" width="0" style="7" hidden="1" customWidth="1"/>
    <col min="2266" max="2266" width="21.5703125" style="7" customWidth="1"/>
    <col min="2267" max="2267" width="35" style="7" customWidth="1"/>
    <col min="2268" max="2268" width="18" style="7" bestFit="1" customWidth="1"/>
    <col min="2269" max="2269" width="13.42578125" style="7" customWidth="1"/>
    <col min="2270" max="2270" width="10.85546875" style="7" bestFit="1" customWidth="1"/>
    <col min="2271" max="2273" width="8.85546875" style="7" bestFit="1" customWidth="1"/>
    <col min="2274" max="2274" width="13.85546875" style="7" bestFit="1" customWidth="1"/>
    <col min="2275" max="2275" width="12.140625" style="7" bestFit="1" customWidth="1"/>
    <col min="2276" max="2276" width="13.85546875" style="7" bestFit="1" customWidth="1"/>
    <col min="2277" max="2278" width="8.85546875" style="7" bestFit="1" customWidth="1"/>
    <col min="2279" max="2280" width="8.7109375" style="7"/>
    <col min="2281" max="2281" width="15.42578125" style="7" customWidth="1"/>
    <col min="2282" max="2496" width="8.7109375" style="7"/>
    <col min="2497" max="2497" width="5.7109375" style="7" customWidth="1"/>
    <col min="2498" max="2498" width="49.7109375" style="7" customWidth="1"/>
    <col min="2499" max="2499" width="19" style="7" customWidth="1"/>
    <col min="2500" max="2500" width="13.7109375" style="7" customWidth="1"/>
    <col min="2501" max="2501" width="12.28515625" style="7" customWidth="1"/>
    <col min="2502" max="2502" width="13.85546875" style="7" customWidth="1"/>
    <col min="2503" max="2503" width="10.28515625" style="7" customWidth="1"/>
    <col min="2504" max="2504" width="10.42578125" style="7" customWidth="1"/>
    <col min="2505" max="2505" width="9.5703125" style="7" customWidth="1"/>
    <col min="2506" max="2506" width="11.140625" style="7" customWidth="1"/>
    <col min="2507" max="2507" width="13.28515625" style="7" customWidth="1"/>
    <col min="2508" max="2508" width="10.28515625" style="7" customWidth="1"/>
    <col min="2509" max="2509" width="16.7109375" style="7" customWidth="1"/>
    <col min="2510" max="2510" width="10.28515625" style="7" customWidth="1"/>
    <col min="2511" max="2511" width="8.85546875" style="7" customWidth="1"/>
    <col min="2512" max="2521" width="0" style="7" hidden="1" customWidth="1"/>
    <col min="2522" max="2522" width="21.5703125" style="7" customWidth="1"/>
    <col min="2523" max="2523" width="35" style="7" customWidth="1"/>
    <col min="2524" max="2524" width="18" style="7" bestFit="1" customWidth="1"/>
    <col min="2525" max="2525" width="13.42578125" style="7" customWidth="1"/>
    <col min="2526" max="2526" width="10.85546875" style="7" bestFit="1" customWidth="1"/>
    <col min="2527" max="2529" width="8.85546875" style="7" bestFit="1" customWidth="1"/>
    <col min="2530" max="2530" width="13.85546875" style="7" bestFit="1" customWidth="1"/>
    <col min="2531" max="2531" width="12.140625" style="7" bestFit="1" customWidth="1"/>
    <col min="2532" max="2532" width="13.85546875" style="7" bestFit="1" customWidth="1"/>
    <col min="2533" max="2534" width="8.85546875" style="7" bestFit="1" customWidth="1"/>
    <col min="2535" max="2536" width="8.7109375" style="7"/>
    <col min="2537" max="2537" width="15.42578125" style="7" customWidth="1"/>
    <col min="2538" max="2752" width="8.7109375" style="7"/>
    <col min="2753" max="2753" width="5.7109375" style="7" customWidth="1"/>
    <col min="2754" max="2754" width="49.7109375" style="7" customWidth="1"/>
    <col min="2755" max="2755" width="19" style="7" customWidth="1"/>
    <col min="2756" max="2756" width="13.7109375" style="7" customWidth="1"/>
    <col min="2757" max="2757" width="12.28515625" style="7" customWidth="1"/>
    <col min="2758" max="2758" width="13.85546875" style="7" customWidth="1"/>
    <col min="2759" max="2759" width="10.28515625" style="7" customWidth="1"/>
    <col min="2760" max="2760" width="10.42578125" style="7" customWidth="1"/>
    <col min="2761" max="2761" width="9.5703125" style="7" customWidth="1"/>
    <col min="2762" max="2762" width="11.140625" style="7" customWidth="1"/>
    <col min="2763" max="2763" width="13.28515625" style="7" customWidth="1"/>
    <col min="2764" max="2764" width="10.28515625" style="7" customWidth="1"/>
    <col min="2765" max="2765" width="16.7109375" style="7" customWidth="1"/>
    <col min="2766" max="2766" width="10.28515625" style="7" customWidth="1"/>
    <col min="2767" max="2767" width="8.85546875" style="7" customWidth="1"/>
    <col min="2768" max="2777" width="0" style="7" hidden="1" customWidth="1"/>
    <col min="2778" max="2778" width="21.5703125" style="7" customWidth="1"/>
    <col min="2779" max="2779" width="35" style="7" customWidth="1"/>
    <col min="2780" max="2780" width="18" style="7" bestFit="1" customWidth="1"/>
    <col min="2781" max="2781" width="13.42578125" style="7" customWidth="1"/>
    <col min="2782" max="2782" width="10.85546875" style="7" bestFit="1" customWidth="1"/>
    <col min="2783" max="2785" width="8.85546875" style="7" bestFit="1" customWidth="1"/>
    <col min="2786" max="2786" width="13.85546875" style="7" bestFit="1" customWidth="1"/>
    <col min="2787" max="2787" width="12.140625" style="7" bestFit="1" customWidth="1"/>
    <col min="2788" max="2788" width="13.85546875" style="7" bestFit="1" customWidth="1"/>
    <col min="2789" max="2790" width="8.85546875" style="7" bestFit="1" customWidth="1"/>
    <col min="2791" max="2792" width="8.7109375" style="7"/>
    <col min="2793" max="2793" width="15.42578125" style="7" customWidth="1"/>
    <col min="2794" max="3008" width="8.7109375" style="7"/>
    <col min="3009" max="3009" width="5.7109375" style="7" customWidth="1"/>
    <col min="3010" max="3010" width="49.7109375" style="7" customWidth="1"/>
    <col min="3011" max="3011" width="19" style="7" customWidth="1"/>
    <col min="3012" max="3012" width="13.7109375" style="7" customWidth="1"/>
    <col min="3013" max="3013" width="12.28515625" style="7" customWidth="1"/>
    <col min="3014" max="3014" width="13.85546875" style="7" customWidth="1"/>
    <col min="3015" max="3015" width="10.28515625" style="7" customWidth="1"/>
    <col min="3016" max="3016" width="10.42578125" style="7" customWidth="1"/>
    <col min="3017" max="3017" width="9.5703125" style="7" customWidth="1"/>
    <col min="3018" max="3018" width="11.140625" style="7" customWidth="1"/>
    <col min="3019" max="3019" width="13.28515625" style="7" customWidth="1"/>
    <col min="3020" max="3020" width="10.28515625" style="7" customWidth="1"/>
    <col min="3021" max="3021" width="16.7109375" style="7" customWidth="1"/>
    <col min="3022" max="3022" width="10.28515625" style="7" customWidth="1"/>
    <col min="3023" max="3023" width="8.85546875" style="7" customWidth="1"/>
    <col min="3024" max="3033" width="0" style="7" hidden="1" customWidth="1"/>
    <col min="3034" max="3034" width="21.5703125" style="7" customWidth="1"/>
    <col min="3035" max="3035" width="35" style="7" customWidth="1"/>
    <col min="3036" max="3036" width="18" style="7" bestFit="1" customWidth="1"/>
    <col min="3037" max="3037" width="13.42578125" style="7" customWidth="1"/>
    <col min="3038" max="3038" width="10.85546875" style="7" bestFit="1" customWidth="1"/>
    <col min="3039" max="3041" width="8.85546875" style="7" bestFit="1" customWidth="1"/>
    <col min="3042" max="3042" width="13.85546875" style="7" bestFit="1" customWidth="1"/>
    <col min="3043" max="3043" width="12.140625" style="7" bestFit="1" customWidth="1"/>
    <col min="3044" max="3044" width="13.85546875" style="7" bestFit="1" customWidth="1"/>
    <col min="3045" max="3046" width="8.85546875" style="7" bestFit="1" customWidth="1"/>
    <col min="3047" max="3048" width="8.7109375" style="7"/>
    <col min="3049" max="3049" width="15.42578125" style="7" customWidth="1"/>
    <col min="3050" max="3264" width="8.7109375" style="7"/>
    <col min="3265" max="3265" width="5.7109375" style="7" customWidth="1"/>
    <col min="3266" max="3266" width="49.7109375" style="7" customWidth="1"/>
    <col min="3267" max="3267" width="19" style="7" customWidth="1"/>
    <col min="3268" max="3268" width="13.7109375" style="7" customWidth="1"/>
    <col min="3269" max="3269" width="12.28515625" style="7" customWidth="1"/>
    <col min="3270" max="3270" width="13.85546875" style="7" customWidth="1"/>
    <col min="3271" max="3271" width="10.28515625" style="7" customWidth="1"/>
    <col min="3272" max="3272" width="10.42578125" style="7" customWidth="1"/>
    <col min="3273" max="3273" width="9.5703125" style="7" customWidth="1"/>
    <col min="3274" max="3274" width="11.140625" style="7" customWidth="1"/>
    <col min="3275" max="3275" width="13.28515625" style="7" customWidth="1"/>
    <col min="3276" max="3276" width="10.28515625" style="7" customWidth="1"/>
    <col min="3277" max="3277" width="16.7109375" style="7" customWidth="1"/>
    <col min="3278" max="3278" width="10.28515625" style="7" customWidth="1"/>
    <col min="3279" max="3279" width="8.85546875" style="7" customWidth="1"/>
    <col min="3280" max="3289" width="0" style="7" hidden="1" customWidth="1"/>
    <col min="3290" max="3290" width="21.5703125" style="7" customWidth="1"/>
    <col min="3291" max="3291" width="35" style="7" customWidth="1"/>
    <col min="3292" max="3292" width="18" style="7" bestFit="1" customWidth="1"/>
    <col min="3293" max="3293" width="13.42578125" style="7" customWidth="1"/>
    <col min="3294" max="3294" width="10.85546875" style="7" bestFit="1" customWidth="1"/>
    <col min="3295" max="3297" width="8.85546875" style="7" bestFit="1" customWidth="1"/>
    <col min="3298" max="3298" width="13.85546875" style="7" bestFit="1" customWidth="1"/>
    <col min="3299" max="3299" width="12.140625" style="7" bestFit="1" customWidth="1"/>
    <col min="3300" max="3300" width="13.85546875" style="7" bestFit="1" customWidth="1"/>
    <col min="3301" max="3302" width="8.85546875" style="7" bestFit="1" customWidth="1"/>
    <col min="3303" max="3304" width="8.7109375" style="7"/>
    <col min="3305" max="3305" width="15.42578125" style="7" customWidth="1"/>
    <col min="3306" max="3520" width="8.7109375" style="7"/>
    <col min="3521" max="3521" width="5.7109375" style="7" customWidth="1"/>
    <col min="3522" max="3522" width="49.7109375" style="7" customWidth="1"/>
    <col min="3523" max="3523" width="19" style="7" customWidth="1"/>
    <col min="3524" max="3524" width="13.7109375" style="7" customWidth="1"/>
    <col min="3525" max="3525" width="12.28515625" style="7" customWidth="1"/>
    <col min="3526" max="3526" width="13.85546875" style="7" customWidth="1"/>
    <col min="3527" max="3527" width="10.28515625" style="7" customWidth="1"/>
    <col min="3528" max="3528" width="10.42578125" style="7" customWidth="1"/>
    <col min="3529" max="3529" width="9.5703125" style="7" customWidth="1"/>
    <col min="3530" max="3530" width="11.140625" style="7" customWidth="1"/>
    <col min="3531" max="3531" width="13.28515625" style="7" customWidth="1"/>
    <col min="3532" max="3532" width="10.28515625" style="7" customWidth="1"/>
    <col min="3533" max="3533" width="16.7109375" style="7" customWidth="1"/>
    <col min="3534" max="3534" width="10.28515625" style="7" customWidth="1"/>
    <col min="3535" max="3535" width="8.85546875" style="7" customWidth="1"/>
    <col min="3536" max="3545" width="0" style="7" hidden="1" customWidth="1"/>
    <col min="3546" max="3546" width="21.5703125" style="7" customWidth="1"/>
    <col min="3547" max="3547" width="35" style="7" customWidth="1"/>
    <col min="3548" max="3548" width="18" style="7" bestFit="1" customWidth="1"/>
    <col min="3549" max="3549" width="13.42578125" style="7" customWidth="1"/>
    <col min="3550" max="3550" width="10.85546875" style="7" bestFit="1" customWidth="1"/>
    <col min="3551" max="3553" width="8.85546875" style="7" bestFit="1" customWidth="1"/>
    <col min="3554" max="3554" width="13.85546875" style="7" bestFit="1" customWidth="1"/>
    <col min="3555" max="3555" width="12.140625" style="7" bestFit="1" customWidth="1"/>
    <col min="3556" max="3556" width="13.85546875" style="7" bestFit="1" customWidth="1"/>
    <col min="3557" max="3558" width="8.85546875" style="7" bestFit="1" customWidth="1"/>
    <col min="3559" max="3560" width="8.7109375" style="7"/>
    <col min="3561" max="3561" width="15.42578125" style="7" customWidth="1"/>
    <col min="3562" max="3776" width="8.7109375" style="7"/>
    <col min="3777" max="3777" width="5.7109375" style="7" customWidth="1"/>
    <col min="3778" max="3778" width="49.7109375" style="7" customWidth="1"/>
    <col min="3779" max="3779" width="19" style="7" customWidth="1"/>
    <col min="3780" max="3780" width="13.7109375" style="7" customWidth="1"/>
    <col min="3781" max="3781" width="12.28515625" style="7" customWidth="1"/>
    <col min="3782" max="3782" width="13.85546875" style="7" customWidth="1"/>
    <col min="3783" max="3783" width="10.28515625" style="7" customWidth="1"/>
    <col min="3784" max="3784" width="10.42578125" style="7" customWidth="1"/>
    <col min="3785" max="3785" width="9.5703125" style="7" customWidth="1"/>
    <col min="3786" max="3786" width="11.140625" style="7" customWidth="1"/>
    <col min="3787" max="3787" width="13.28515625" style="7" customWidth="1"/>
    <col min="3788" max="3788" width="10.28515625" style="7" customWidth="1"/>
    <col min="3789" max="3789" width="16.7109375" style="7" customWidth="1"/>
    <col min="3790" max="3790" width="10.28515625" style="7" customWidth="1"/>
    <col min="3791" max="3791" width="8.85546875" style="7" customWidth="1"/>
    <col min="3792" max="3801" width="0" style="7" hidden="1" customWidth="1"/>
    <col min="3802" max="3802" width="21.5703125" style="7" customWidth="1"/>
    <col min="3803" max="3803" width="35" style="7" customWidth="1"/>
    <col min="3804" max="3804" width="18" style="7" bestFit="1" customWidth="1"/>
    <col min="3805" max="3805" width="13.42578125" style="7" customWidth="1"/>
    <col min="3806" max="3806" width="10.85546875" style="7" bestFit="1" customWidth="1"/>
    <col min="3807" max="3809" width="8.85546875" style="7" bestFit="1" customWidth="1"/>
    <col min="3810" max="3810" width="13.85546875" style="7" bestFit="1" customWidth="1"/>
    <col min="3811" max="3811" width="12.140625" style="7" bestFit="1" customWidth="1"/>
    <col min="3812" max="3812" width="13.85546875" style="7" bestFit="1" customWidth="1"/>
    <col min="3813" max="3814" width="8.85546875" style="7" bestFit="1" customWidth="1"/>
    <col min="3815" max="3816" width="8.7109375" style="7"/>
    <col min="3817" max="3817" width="15.42578125" style="7" customWidth="1"/>
    <col min="3818" max="4032" width="8.7109375" style="7"/>
    <col min="4033" max="4033" width="5.7109375" style="7" customWidth="1"/>
    <col min="4034" max="4034" width="49.7109375" style="7" customWidth="1"/>
    <col min="4035" max="4035" width="19" style="7" customWidth="1"/>
    <col min="4036" max="4036" width="13.7109375" style="7" customWidth="1"/>
    <col min="4037" max="4037" width="12.28515625" style="7" customWidth="1"/>
    <col min="4038" max="4038" width="13.85546875" style="7" customWidth="1"/>
    <col min="4039" max="4039" width="10.28515625" style="7" customWidth="1"/>
    <col min="4040" max="4040" width="10.42578125" style="7" customWidth="1"/>
    <col min="4041" max="4041" width="9.5703125" style="7" customWidth="1"/>
    <col min="4042" max="4042" width="11.140625" style="7" customWidth="1"/>
    <col min="4043" max="4043" width="13.28515625" style="7" customWidth="1"/>
    <col min="4044" max="4044" width="10.28515625" style="7" customWidth="1"/>
    <col min="4045" max="4045" width="16.7109375" style="7" customWidth="1"/>
    <col min="4046" max="4046" width="10.28515625" style="7" customWidth="1"/>
    <col min="4047" max="4047" width="8.85546875" style="7" customWidth="1"/>
    <col min="4048" max="4057" width="0" style="7" hidden="1" customWidth="1"/>
    <col min="4058" max="4058" width="21.5703125" style="7" customWidth="1"/>
    <col min="4059" max="4059" width="35" style="7" customWidth="1"/>
    <col min="4060" max="4060" width="18" style="7" bestFit="1" customWidth="1"/>
    <col min="4061" max="4061" width="13.42578125" style="7" customWidth="1"/>
    <col min="4062" max="4062" width="10.85546875" style="7" bestFit="1" customWidth="1"/>
    <col min="4063" max="4065" width="8.85546875" style="7" bestFit="1" customWidth="1"/>
    <col min="4066" max="4066" width="13.85546875" style="7" bestFit="1" customWidth="1"/>
    <col min="4067" max="4067" width="12.140625" style="7" bestFit="1" customWidth="1"/>
    <col min="4068" max="4068" width="13.85546875" style="7" bestFit="1" customWidth="1"/>
    <col min="4069" max="4070" width="8.85546875" style="7" bestFit="1" customWidth="1"/>
    <col min="4071" max="4072" width="8.7109375" style="7"/>
    <col min="4073" max="4073" width="15.42578125" style="7" customWidth="1"/>
    <col min="4074" max="4288" width="8.7109375" style="7"/>
    <col min="4289" max="4289" width="5.7109375" style="7" customWidth="1"/>
    <col min="4290" max="4290" width="49.7109375" style="7" customWidth="1"/>
    <col min="4291" max="4291" width="19" style="7" customWidth="1"/>
    <col min="4292" max="4292" width="13.7109375" style="7" customWidth="1"/>
    <col min="4293" max="4293" width="12.28515625" style="7" customWidth="1"/>
    <col min="4294" max="4294" width="13.85546875" style="7" customWidth="1"/>
    <col min="4295" max="4295" width="10.28515625" style="7" customWidth="1"/>
    <col min="4296" max="4296" width="10.42578125" style="7" customWidth="1"/>
    <col min="4297" max="4297" width="9.5703125" style="7" customWidth="1"/>
    <col min="4298" max="4298" width="11.140625" style="7" customWidth="1"/>
    <col min="4299" max="4299" width="13.28515625" style="7" customWidth="1"/>
    <col min="4300" max="4300" width="10.28515625" style="7" customWidth="1"/>
    <col min="4301" max="4301" width="16.7109375" style="7" customWidth="1"/>
    <col min="4302" max="4302" width="10.28515625" style="7" customWidth="1"/>
    <col min="4303" max="4303" width="8.85546875" style="7" customWidth="1"/>
    <col min="4304" max="4313" width="0" style="7" hidden="1" customWidth="1"/>
    <col min="4314" max="4314" width="21.5703125" style="7" customWidth="1"/>
    <col min="4315" max="4315" width="35" style="7" customWidth="1"/>
    <col min="4316" max="4316" width="18" style="7" bestFit="1" customWidth="1"/>
    <col min="4317" max="4317" width="13.42578125" style="7" customWidth="1"/>
    <col min="4318" max="4318" width="10.85546875" style="7" bestFit="1" customWidth="1"/>
    <col min="4319" max="4321" width="8.85546875" style="7" bestFit="1" customWidth="1"/>
    <col min="4322" max="4322" width="13.85546875" style="7" bestFit="1" customWidth="1"/>
    <col min="4323" max="4323" width="12.140625" style="7" bestFit="1" customWidth="1"/>
    <col min="4324" max="4324" width="13.85546875" style="7" bestFit="1" customWidth="1"/>
    <col min="4325" max="4326" width="8.85546875" style="7" bestFit="1" customWidth="1"/>
    <col min="4327" max="4328" width="8.7109375" style="7"/>
    <col min="4329" max="4329" width="15.42578125" style="7" customWidth="1"/>
    <col min="4330" max="4544" width="8.7109375" style="7"/>
    <col min="4545" max="4545" width="5.7109375" style="7" customWidth="1"/>
    <col min="4546" max="4546" width="49.7109375" style="7" customWidth="1"/>
    <col min="4547" max="4547" width="19" style="7" customWidth="1"/>
    <col min="4548" max="4548" width="13.7109375" style="7" customWidth="1"/>
    <col min="4549" max="4549" width="12.28515625" style="7" customWidth="1"/>
    <col min="4550" max="4550" width="13.85546875" style="7" customWidth="1"/>
    <col min="4551" max="4551" width="10.28515625" style="7" customWidth="1"/>
    <col min="4552" max="4552" width="10.42578125" style="7" customWidth="1"/>
    <col min="4553" max="4553" width="9.5703125" style="7" customWidth="1"/>
    <col min="4554" max="4554" width="11.140625" style="7" customWidth="1"/>
    <col min="4555" max="4555" width="13.28515625" style="7" customWidth="1"/>
    <col min="4556" max="4556" width="10.28515625" style="7" customWidth="1"/>
    <col min="4557" max="4557" width="16.7109375" style="7" customWidth="1"/>
    <col min="4558" max="4558" width="10.28515625" style="7" customWidth="1"/>
    <col min="4559" max="4559" width="8.85546875" style="7" customWidth="1"/>
    <col min="4560" max="4569" width="0" style="7" hidden="1" customWidth="1"/>
    <col min="4570" max="4570" width="21.5703125" style="7" customWidth="1"/>
    <col min="4571" max="4571" width="35" style="7" customWidth="1"/>
    <col min="4572" max="4572" width="18" style="7" bestFit="1" customWidth="1"/>
    <col min="4573" max="4573" width="13.42578125" style="7" customWidth="1"/>
    <col min="4574" max="4574" width="10.85546875" style="7" bestFit="1" customWidth="1"/>
    <col min="4575" max="4577" width="8.85546875" style="7" bestFit="1" customWidth="1"/>
    <col min="4578" max="4578" width="13.85546875" style="7" bestFit="1" customWidth="1"/>
    <col min="4579" max="4579" width="12.140625" style="7" bestFit="1" customWidth="1"/>
    <col min="4580" max="4580" width="13.85546875" style="7" bestFit="1" customWidth="1"/>
    <col min="4581" max="4582" width="8.85546875" style="7" bestFit="1" customWidth="1"/>
    <col min="4583" max="4584" width="8.7109375" style="7"/>
    <col min="4585" max="4585" width="15.42578125" style="7" customWidth="1"/>
    <col min="4586" max="4800" width="8.7109375" style="7"/>
    <col min="4801" max="4801" width="5.7109375" style="7" customWidth="1"/>
    <col min="4802" max="4802" width="49.7109375" style="7" customWidth="1"/>
    <col min="4803" max="4803" width="19" style="7" customWidth="1"/>
    <col min="4804" max="4804" width="13.7109375" style="7" customWidth="1"/>
    <col min="4805" max="4805" width="12.28515625" style="7" customWidth="1"/>
    <col min="4806" max="4806" width="13.85546875" style="7" customWidth="1"/>
    <col min="4807" max="4807" width="10.28515625" style="7" customWidth="1"/>
    <col min="4808" max="4808" width="10.42578125" style="7" customWidth="1"/>
    <col min="4809" max="4809" width="9.5703125" style="7" customWidth="1"/>
    <col min="4810" max="4810" width="11.140625" style="7" customWidth="1"/>
    <col min="4811" max="4811" width="13.28515625" style="7" customWidth="1"/>
    <col min="4812" max="4812" width="10.28515625" style="7" customWidth="1"/>
    <col min="4813" max="4813" width="16.7109375" style="7" customWidth="1"/>
    <col min="4814" max="4814" width="10.28515625" style="7" customWidth="1"/>
    <col min="4815" max="4815" width="8.85546875" style="7" customWidth="1"/>
    <col min="4816" max="4825" width="0" style="7" hidden="1" customWidth="1"/>
    <col min="4826" max="4826" width="21.5703125" style="7" customWidth="1"/>
    <col min="4827" max="4827" width="35" style="7" customWidth="1"/>
    <col min="4828" max="4828" width="18" style="7" bestFit="1" customWidth="1"/>
    <col min="4829" max="4829" width="13.42578125" style="7" customWidth="1"/>
    <col min="4830" max="4830" width="10.85546875" style="7" bestFit="1" customWidth="1"/>
    <col min="4831" max="4833" width="8.85546875" style="7" bestFit="1" customWidth="1"/>
    <col min="4834" max="4834" width="13.85546875" style="7" bestFit="1" customWidth="1"/>
    <col min="4835" max="4835" width="12.140625" style="7" bestFit="1" customWidth="1"/>
    <col min="4836" max="4836" width="13.85546875" style="7" bestFit="1" customWidth="1"/>
    <col min="4837" max="4838" width="8.85546875" style="7" bestFit="1" customWidth="1"/>
    <col min="4839" max="4840" width="8.7109375" style="7"/>
    <col min="4841" max="4841" width="15.42578125" style="7" customWidth="1"/>
    <col min="4842" max="5056" width="8.7109375" style="7"/>
    <col min="5057" max="5057" width="5.7109375" style="7" customWidth="1"/>
    <col min="5058" max="5058" width="49.7109375" style="7" customWidth="1"/>
    <col min="5059" max="5059" width="19" style="7" customWidth="1"/>
    <col min="5060" max="5060" width="13.7109375" style="7" customWidth="1"/>
    <col min="5061" max="5061" width="12.28515625" style="7" customWidth="1"/>
    <col min="5062" max="5062" width="13.85546875" style="7" customWidth="1"/>
    <col min="5063" max="5063" width="10.28515625" style="7" customWidth="1"/>
    <col min="5064" max="5064" width="10.42578125" style="7" customWidth="1"/>
    <col min="5065" max="5065" width="9.5703125" style="7" customWidth="1"/>
    <col min="5066" max="5066" width="11.140625" style="7" customWidth="1"/>
    <col min="5067" max="5067" width="13.28515625" style="7" customWidth="1"/>
    <col min="5068" max="5068" width="10.28515625" style="7" customWidth="1"/>
    <col min="5069" max="5069" width="16.7109375" style="7" customWidth="1"/>
    <col min="5070" max="5070" width="10.28515625" style="7" customWidth="1"/>
    <col min="5071" max="5071" width="8.85546875" style="7" customWidth="1"/>
    <col min="5072" max="5081" width="0" style="7" hidden="1" customWidth="1"/>
    <col min="5082" max="5082" width="21.5703125" style="7" customWidth="1"/>
    <col min="5083" max="5083" width="35" style="7" customWidth="1"/>
    <col min="5084" max="5084" width="18" style="7" bestFit="1" customWidth="1"/>
    <col min="5085" max="5085" width="13.42578125" style="7" customWidth="1"/>
    <col min="5086" max="5086" width="10.85546875" style="7" bestFit="1" customWidth="1"/>
    <col min="5087" max="5089" width="8.85546875" style="7" bestFit="1" customWidth="1"/>
    <col min="5090" max="5090" width="13.85546875" style="7" bestFit="1" customWidth="1"/>
    <col min="5091" max="5091" width="12.140625" style="7" bestFit="1" customWidth="1"/>
    <col min="5092" max="5092" width="13.85546875" style="7" bestFit="1" customWidth="1"/>
    <col min="5093" max="5094" width="8.85546875" style="7" bestFit="1" customWidth="1"/>
    <col min="5095" max="5096" width="8.7109375" style="7"/>
    <col min="5097" max="5097" width="15.42578125" style="7" customWidth="1"/>
    <col min="5098" max="5312" width="8.7109375" style="7"/>
    <col min="5313" max="5313" width="5.7109375" style="7" customWidth="1"/>
    <col min="5314" max="5314" width="49.7109375" style="7" customWidth="1"/>
    <col min="5315" max="5315" width="19" style="7" customWidth="1"/>
    <col min="5316" max="5316" width="13.7109375" style="7" customWidth="1"/>
    <col min="5317" max="5317" width="12.28515625" style="7" customWidth="1"/>
    <col min="5318" max="5318" width="13.85546875" style="7" customWidth="1"/>
    <col min="5319" max="5319" width="10.28515625" style="7" customWidth="1"/>
    <col min="5320" max="5320" width="10.42578125" style="7" customWidth="1"/>
    <col min="5321" max="5321" width="9.5703125" style="7" customWidth="1"/>
    <col min="5322" max="5322" width="11.140625" style="7" customWidth="1"/>
    <col min="5323" max="5323" width="13.28515625" style="7" customWidth="1"/>
    <col min="5324" max="5324" width="10.28515625" style="7" customWidth="1"/>
    <col min="5325" max="5325" width="16.7109375" style="7" customWidth="1"/>
    <col min="5326" max="5326" width="10.28515625" style="7" customWidth="1"/>
    <col min="5327" max="5327" width="8.85546875" style="7" customWidth="1"/>
    <col min="5328" max="5337" width="0" style="7" hidden="1" customWidth="1"/>
    <col min="5338" max="5338" width="21.5703125" style="7" customWidth="1"/>
    <col min="5339" max="5339" width="35" style="7" customWidth="1"/>
    <col min="5340" max="5340" width="18" style="7" bestFit="1" customWidth="1"/>
    <col min="5341" max="5341" width="13.42578125" style="7" customWidth="1"/>
    <col min="5342" max="5342" width="10.85546875" style="7" bestFit="1" customWidth="1"/>
    <col min="5343" max="5345" width="8.85546875" style="7" bestFit="1" customWidth="1"/>
    <col min="5346" max="5346" width="13.85546875" style="7" bestFit="1" customWidth="1"/>
    <col min="5347" max="5347" width="12.140625" style="7" bestFit="1" customWidth="1"/>
    <col min="5348" max="5348" width="13.85546875" style="7" bestFit="1" customWidth="1"/>
    <col min="5349" max="5350" width="8.85546875" style="7" bestFit="1" customWidth="1"/>
    <col min="5351" max="5352" width="8.7109375" style="7"/>
    <col min="5353" max="5353" width="15.42578125" style="7" customWidth="1"/>
    <col min="5354" max="5568" width="8.7109375" style="7"/>
    <col min="5569" max="5569" width="5.7109375" style="7" customWidth="1"/>
    <col min="5570" max="5570" width="49.7109375" style="7" customWidth="1"/>
    <col min="5571" max="5571" width="19" style="7" customWidth="1"/>
    <col min="5572" max="5572" width="13.7109375" style="7" customWidth="1"/>
    <col min="5573" max="5573" width="12.28515625" style="7" customWidth="1"/>
    <col min="5574" max="5574" width="13.85546875" style="7" customWidth="1"/>
    <col min="5575" max="5575" width="10.28515625" style="7" customWidth="1"/>
    <col min="5576" max="5576" width="10.42578125" style="7" customWidth="1"/>
    <col min="5577" max="5577" width="9.5703125" style="7" customWidth="1"/>
    <col min="5578" max="5578" width="11.140625" style="7" customWidth="1"/>
    <col min="5579" max="5579" width="13.28515625" style="7" customWidth="1"/>
    <col min="5580" max="5580" width="10.28515625" style="7" customWidth="1"/>
    <col min="5581" max="5581" width="16.7109375" style="7" customWidth="1"/>
    <col min="5582" max="5582" width="10.28515625" style="7" customWidth="1"/>
    <col min="5583" max="5583" width="8.85546875" style="7" customWidth="1"/>
    <col min="5584" max="5593" width="0" style="7" hidden="1" customWidth="1"/>
    <col min="5594" max="5594" width="21.5703125" style="7" customWidth="1"/>
    <col min="5595" max="5595" width="35" style="7" customWidth="1"/>
    <col min="5596" max="5596" width="18" style="7" bestFit="1" customWidth="1"/>
    <col min="5597" max="5597" width="13.42578125" style="7" customWidth="1"/>
    <col min="5598" max="5598" width="10.85546875" style="7" bestFit="1" customWidth="1"/>
    <col min="5599" max="5601" width="8.85546875" style="7" bestFit="1" customWidth="1"/>
    <col min="5602" max="5602" width="13.85546875" style="7" bestFit="1" customWidth="1"/>
    <col min="5603" max="5603" width="12.140625" style="7" bestFit="1" customWidth="1"/>
    <col min="5604" max="5604" width="13.85546875" style="7" bestFit="1" customWidth="1"/>
    <col min="5605" max="5606" width="8.85546875" style="7" bestFit="1" customWidth="1"/>
    <col min="5607" max="5608" width="8.7109375" style="7"/>
    <col min="5609" max="5609" width="15.42578125" style="7" customWidth="1"/>
    <col min="5610" max="5824" width="8.7109375" style="7"/>
    <col min="5825" max="5825" width="5.7109375" style="7" customWidth="1"/>
    <col min="5826" max="5826" width="49.7109375" style="7" customWidth="1"/>
    <col min="5827" max="5827" width="19" style="7" customWidth="1"/>
    <col min="5828" max="5828" width="13.7109375" style="7" customWidth="1"/>
    <col min="5829" max="5829" width="12.28515625" style="7" customWidth="1"/>
    <col min="5830" max="5830" width="13.85546875" style="7" customWidth="1"/>
    <col min="5831" max="5831" width="10.28515625" style="7" customWidth="1"/>
    <col min="5832" max="5832" width="10.42578125" style="7" customWidth="1"/>
    <col min="5833" max="5833" width="9.5703125" style="7" customWidth="1"/>
    <col min="5834" max="5834" width="11.140625" style="7" customWidth="1"/>
    <col min="5835" max="5835" width="13.28515625" style="7" customWidth="1"/>
    <col min="5836" max="5836" width="10.28515625" style="7" customWidth="1"/>
    <col min="5837" max="5837" width="16.7109375" style="7" customWidth="1"/>
    <col min="5838" max="5838" width="10.28515625" style="7" customWidth="1"/>
    <col min="5839" max="5839" width="8.85546875" style="7" customWidth="1"/>
    <col min="5840" max="5849" width="0" style="7" hidden="1" customWidth="1"/>
    <col min="5850" max="5850" width="21.5703125" style="7" customWidth="1"/>
    <col min="5851" max="5851" width="35" style="7" customWidth="1"/>
    <col min="5852" max="5852" width="18" style="7" bestFit="1" customWidth="1"/>
    <col min="5853" max="5853" width="13.42578125" style="7" customWidth="1"/>
    <col min="5854" max="5854" width="10.85546875" style="7" bestFit="1" customWidth="1"/>
    <col min="5855" max="5857" width="8.85546875" style="7" bestFit="1" customWidth="1"/>
    <col min="5858" max="5858" width="13.85546875" style="7" bestFit="1" customWidth="1"/>
    <col min="5859" max="5859" width="12.140625" style="7" bestFit="1" customWidth="1"/>
    <col min="5860" max="5860" width="13.85546875" style="7" bestFit="1" customWidth="1"/>
    <col min="5861" max="5862" width="8.85546875" style="7" bestFit="1" customWidth="1"/>
    <col min="5863" max="5864" width="8.7109375" style="7"/>
    <col min="5865" max="5865" width="15.42578125" style="7" customWidth="1"/>
    <col min="5866" max="6080" width="8.7109375" style="7"/>
    <col min="6081" max="6081" width="5.7109375" style="7" customWidth="1"/>
    <col min="6082" max="6082" width="49.7109375" style="7" customWidth="1"/>
    <col min="6083" max="6083" width="19" style="7" customWidth="1"/>
    <col min="6084" max="6084" width="13.7109375" style="7" customWidth="1"/>
    <col min="6085" max="6085" width="12.28515625" style="7" customWidth="1"/>
    <col min="6086" max="6086" width="13.85546875" style="7" customWidth="1"/>
    <col min="6087" max="6087" width="10.28515625" style="7" customWidth="1"/>
    <col min="6088" max="6088" width="10.42578125" style="7" customWidth="1"/>
    <col min="6089" max="6089" width="9.5703125" style="7" customWidth="1"/>
    <col min="6090" max="6090" width="11.140625" style="7" customWidth="1"/>
    <col min="6091" max="6091" width="13.28515625" style="7" customWidth="1"/>
    <col min="6092" max="6092" width="10.28515625" style="7" customWidth="1"/>
    <col min="6093" max="6093" width="16.7109375" style="7" customWidth="1"/>
    <col min="6094" max="6094" width="10.28515625" style="7" customWidth="1"/>
    <col min="6095" max="6095" width="8.85546875" style="7" customWidth="1"/>
    <col min="6096" max="6105" width="0" style="7" hidden="1" customWidth="1"/>
    <col min="6106" max="6106" width="21.5703125" style="7" customWidth="1"/>
    <col min="6107" max="6107" width="35" style="7" customWidth="1"/>
    <col min="6108" max="6108" width="18" style="7" bestFit="1" customWidth="1"/>
    <col min="6109" max="6109" width="13.42578125" style="7" customWidth="1"/>
    <col min="6110" max="6110" width="10.85546875" style="7" bestFit="1" customWidth="1"/>
    <col min="6111" max="6113" width="8.85546875" style="7" bestFit="1" customWidth="1"/>
    <col min="6114" max="6114" width="13.85546875" style="7" bestFit="1" customWidth="1"/>
    <col min="6115" max="6115" width="12.140625" style="7" bestFit="1" customWidth="1"/>
    <col min="6116" max="6116" width="13.85546875" style="7" bestFit="1" customWidth="1"/>
    <col min="6117" max="6118" width="8.85546875" style="7" bestFit="1" customWidth="1"/>
    <col min="6119" max="6120" width="8.7109375" style="7"/>
    <col min="6121" max="6121" width="15.42578125" style="7" customWidth="1"/>
    <col min="6122" max="6336" width="8.7109375" style="7"/>
    <col min="6337" max="6337" width="5.7109375" style="7" customWidth="1"/>
    <col min="6338" max="6338" width="49.7109375" style="7" customWidth="1"/>
    <col min="6339" max="6339" width="19" style="7" customWidth="1"/>
    <col min="6340" max="6340" width="13.7109375" style="7" customWidth="1"/>
    <col min="6341" max="6341" width="12.28515625" style="7" customWidth="1"/>
    <col min="6342" max="6342" width="13.85546875" style="7" customWidth="1"/>
    <col min="6343" max="6343" width="10.28515625" style="7" customWidth="1"/>
    <col min="6344" max="6344" width="10.42578125" style="7" customWidth="1"/>
    <col min="6345" max="6345" width="9.5703125" style="7" customWidth="1"/>
    <col min="6346" max="6346" width="11.140625" style="7" customWidth="1"/>
    <col min="6347" max="6347" width="13.28515625" style="7" customWidth="1"/>
    <col min="6348" max="6348" width="10.28515625" style="7" customWidth="1"/>
    <col min="6349" max="6349" width="16.7109375" style="7" customWidth="1"/>
    <col min="6350" max="6350" width="10.28515625" style="7" customWidth="1"/>
    <col min="6351" max="6351" width="8.85546875" style="7" customWidth="1"/>
    <col min="6352" max="6361" width="0" style="7" hidden="1" customWidth="1"/>
    <col min="6362" max="6362" width="21.5703125" style="7" customWidth="1"/>
    <col min="6363" max="6363" width="35" style="7" customWidth="1"/>
    <col min="6364" max="6364" width="18" style="7" bestFit="1" customWidth="1"/>
    <col min="6365" max="6365" width="13.42578125" style="7" customWidth="1"/>
    <col min="6366" max="6366" width="10.85546875" style="7" bestFit="1" customWidth="1"/>
    <col min="6367" max="6369" width="8.85546875" style="7" bestFit="1" customWidth="1"/>
    <col min="6370" max="6370" width="13.85546875" style="7" bestFit="1" customWidth="1"/>
    <col min="6371" max="6371" width="12.140625" style="7" bestFit="1" customWidth="1"/>
    <col min="6372" max="6372" width="13.85546875" style="7" bestFit="1" customWidth="1"/>
    <col min="6373" max="6374" width="8.85546875" style="7" bestFit="1" customWidth="1"/>
    <col min="6375" max="6376" width="8.7109375" style="7"/>
    <col min="6377" max="6377" width="15.42578125" style="7" customWidth="1"/>
    <col min="6378" max="6592" width="8.7109375" style="7"/>
    <col min="6593" max="6593" width="5.7109375" style="7" customWidth="1"/>
    <col min="6594" max="6594" width="49.7109375" style="7" customWidth="1"/>
    <col min="6595" max="6595" width="19" style="7" customWidth="1"/>
    <col min="6596" max="6596" width="13.7109375" style="7" customWidth="1"/>
    <col min="6597" max="6597" width="12.28515625" style="7" customWidth="1"/>
    <col min="6598" max="6598" width="13.85546875" style="7" customWidth="1"/>
    <col min="6599" max="6599" width="10.28515625" style="7" customWidth="1"/>
    <col min="6600" max="6600" width="10.42578125" style="7" customWidth="1"/>
    <col min="6601" max="6601" width="9.5703125" style="7" customWidth="1"/>
    <col min="6602" max="6602" width="11.140625" style="7" customWidth="1"/>
    <col min="6603" max="6603" width="13.28515625" style="7" customWidth="1"/>
    <col min="6604" max="6604" width="10.28515625" style="7" customWidth="1"/>
    <col min="6605" max="6605" width="16.7109375" style="7" customWidth="1"/>
    <col min="6606" max="6606" width="10.28515625" style="7" customWidth="1"/>
    <col min="6607" max="6607" width="8.85546875" style="7" customWidth="1"/>
    <col min="6608" max="6617" width="0" style="7" hidden="1" customWidth="1"/>
    <col min="6618" max="6618" width="21.5703125" style="7" customWidth="1"/>
    <col min="6619" max="6619" width="35" style="7" customWidth="1"/>
    <col min="6620" max="6620" width="18" style="7" bestFit="1" customWidth="1"/>
    <col min="6621" max="6621" width="13.42578125" style="7" customWidth="1"/>
    <col min="6622" max="6622" width="10.85546875" style="7" bestFit="1" customWidth="1"/>
    <col min="6623" max="6625" width="8.85546875" style="7" bestFit="1" customWidth="1"/>
    <col min="6626" max="6626" width="13.85546875" style="7" bestFit="1" customWidth="1"/>
    <col min="6627" max="6627" width="12.140625" style="7" bestFit="1" customWidth="1"/>
    <col min="6628" max="6628" width="13.85546875" style="7" bestFit="1" customWidth="1"/>
    <col min="6629" max="6630" width="8.85546875" style="7" bestFit="1" customWidth="1"/>
    <col min="6631" max="6632" width="8.7109375" style="7"/>
    <col min="6633" max="6633" width="15.42578125" style="7" customWidth="1"/>
    <col min="6634" max="6848" width="8.7109375" style="7"/>
    <col min="6849" max="6849" width="5.7109375" style="7" customWidth="1"/>
    <col min="6850" max="6850" width="49.7109375" style="7" customWidth="1"/>
    <col min="6851" max="6851" width="19" style="7" customWidth="1"/>
    <col min="6852" max="6852" width="13.7109375" style="7" customWidth="1"/>
    <col min="6853" max="6853" width="12.28515625" style="7" customWidth="1"/>
    <col min="6854" max="6854" width="13.85546875" style="7" customWidth="1"/>
    <col min="6855" max="6855" width="10.28515625" style="7" customWidth="1"/>
    <col min="6856" max="6856" width="10.42578125" style="7" customWidth="1"/>
    <col min="6857" max="6857" width="9.5703125" style="7" customWidth="1"/>
    <col min="6858" max="6858" width="11.140625" style="7" customWidth="1"/>
    <col min="6859" max="6859" width="13.28515625" style="7" customWidth="1"/>
    <col min="6860" max="6860" width="10.28515625" style="7" customWidth="1"/>
    <col min="6861" max="6861" width="16.7109375" style="7" customWidth="1"/>
    <col min="6862" max="6862" width="10.28515625" style="7" customWidth="1"/>
    <col min="6863" max="6863" width="8.85546875" style="7" customWidth="1"/>
    <col min="6864" max="6873" width="0" style="7" hidden="1" customWidth="1"/>
    <col min="6874" max="6874" width="21.5703125" style="7" customWidth="1"/>
    <col min="6875" max="6875" width="35" style="7" customWidth="1"/>
    <col min="6876" max="6876" width="18" style="7" bestFit="1" customWidth="1"/>
    <col min="6877" max="6877" width="13.42578125" style="7" customWidth="1"/>
    <col min="6878" max="6878" width="10.85546875" style="7" bestFit="1" customWidth="1"/>
    <col min="6879" max="6881" width="8.85546875" style="7" bestFit="1" customWidth="1"/>
    <col min="6882" max="6882" width="13.85546875" style="7" bestFit="1" customWidth="1"/>
    <col min="6883" max="6883" width="12.140625" style="7" bestFit="1" customWidth="1"/>
    <col min="6884" max="6884" width="13.85546875" style="7" bestFit="1" customWidth="1"/>
    <col min="6885" max="6886" width="8.85546875" style="7" bestFit="1" customWidth="1"/>
    <col min="6887" max="6888" width="8.7109375" style="7"/>
    <col min="6889" max="6889" width="15.42578125" style="7" customWidth="1"/>
    <col min="6890" max="7104" width="8.7109375" style="7"/>
    <col min="7105" max="7105" width="5.7109375" style="7" customWidth="1"/>
    <col min="7106" max="7106" width="49.7109375" style="7" customWidth="1"/>
    <col min="7107" max="7107" width="19" style="7" customWidth="1"/>
    <col min="7108" max="7108" width="13.7109375" style="7" customWidth="1"/>
    <col min="7109" max="7109" width="12.28515625" style="7" customWidth="1"/>
    <col min="7110" max="7110" width="13.85546875" style="7" customWidth="1"/>
    <col min="7111" max="7111" width="10.28515625" style="7" customWidth="1"/>
    <col min="7112" max="7112" width="10.42578125" style="7" customWidth="1"/>
    <col min="7113" max="7113" width="9.5703125" style="7" customWidth="1"/>
    <col min="7114" max="7114" width="11.140625" style="7" customWidth="1"/>
    <col min="7115" max="7115" width="13.28515625" style="7" customWidth="1"/>
    <col min="7116" max="7116" width="10.28515625" style="7" customWidth="1"/>
    <col min="7117" max="7117" width="16.7109375" style="7" customWidth="1"/>
    <col min="7118" max="7118" width="10.28515625" style="7" customWidth="1"/>
    <col min="7119" max="7119" width="8.85546875" style="7" customWidth="1"/>
    <col min="7120" max="7129" width="0" style="7" hidden="1" customWidth="1"/>
    <col min="7130" max="7130" width="21.5703125" style="7" customWidth="1"/>
    <col min="7131" max="7131" width="35" style="7" customWidth="1"/>
    <col min="7132" max="7132" width="18" style="7" bestFit="1" customWidth="1"/>
    <col min="7133" max="7133" width="13.42578125" style="7" customWidth="1"/>
    <col min="7134" max="7134" width="10.85546875" style="7" bestFit="1" customWidth="1"/>
    <col min="7135" max="7137" width="8.85546875" style="7" bestFit="1" customWidth="1"/>
    <col min="7138" max="7138" width="13.85546875" style="7" bestFit="1" customWidth="1"/>
    <col min="7139" max="7139" width="12.140625" style="7" bestFit="1" customWidth="1"/>
    <col min="7140" max="7140" width="13.85546875" style="7" bestFit="1" customWidth="1"/>
    <col min="7141" max="7142" width="8.85546875" style="7" bestFit="1" customWidth="1"/>
    <col min="7143" max="7144" width="8.7109375" style="7"/>
    <col min="7145" max="7145" width="15.42578125" style="7" customWidth="1"/>
    <col min="7146" max="7360" width="8.7109375" style="7"/>
    <col min="7361" max="7361" width="5.7109375" style="7" customWidth="1"/>
    <col min="7362" max="7362" width="49.7109375" style="7" customWidth="1"/>
    <col min="7363" max="7363" width="19" style="7" customWidth="1"/>
    <col min="7364" max="7364" width="13.7109375" style="7" customWidth="1"/>
    <col min="7365" max="7365" width="12.28515625" style="7" customWidth="1"/>
    <col min="7366" max="7366" width="13.85546875" style="7" customWidth="1"/>
    <col min="7367" max="7367" width="10.28515625" style="7" customWidth="1"/>
    <col min="7368" max="7368" width="10.42578125" style="7" customWidth="1"/>
    <col min="7369" max="7369" width="9.5703125" style="7" customWidth="1"/>
    <col min="7370" max="7370" width="11.140625" style="7" customWidth="1"/>
    <col min="7371" max="7371" width="13.28515625" style="7" customWidth="1"/>
    <col min="7372" max="7372" width="10.28515625" style="7" customWidth="1"/>
    <col min="7373" max="7373" width="16.7109375" style="7" customWidth="1"/>
    <col min="7374" max="7374" width="10.28515625" style="7" customWidth="1"/>
    <col min="7375" max="7375" width="8.85546875" style="7" customWidth="1"/>
    <col min="7376" max="7385" width="0" style="7" hidden="1" customWidth="1"/>
    <col min="7386" max="7386" width="21.5703125" style="7" customWidth="1"/>
    <col min="7387" max="7387" width="35" style="7" customWidth="1"/>
    <col min="7388" max="7388" width="18" style="7" bestFit="1" customWidth="1"/>
    <col min="7389" max="7389" width="13.42578125" style="7" customWidth="1"/>
    <col min="7390" max="7390" width="10.85546875" style="7" bestFit="1" customWidth="1"/>
    <col min="7391" max="7393" width="8.85546875" style="7" bestFit="1" customWidth="1"/>
    <col min="7394" max="7394" width="13.85546875" style="7" bestFit="1" customWidth="1"/>
    <col min="7395" max="7395" width="12.140625" style="7" bestFit="1" customWidth="1"/>
    <col min="7396" max="7396" width="13.85546875" style="7" bestFit="1" customWidth="1"/>
    <col min="7397" max="7398" width="8.85546875" style="7" bestFit="1" customWidth="1"/>
    <col min="7399" max="7400" width="8.7109375" style="7"/>
    <col min="7401" max="7401" width="15.42578125" style="7" customWidth="1"/>
    <col min="7402" max="7616" width="8.7109375" style="7"/>
    <col min="7617" max="7617" width="5.7109375" style="7" customWidth="1"/>
    <col min="7618" max="7618" width="49.7109375" style="7" customWidth="1"/>
    <col min="7619" max="7619" width="19" style="7" customWidth="1"/>
    <col min="7620" max="7620" width="13.7109375" style="7" customWidth="1"/>
    <col min="7621" max="7621" width="12.28515625" style="7" customWidth="1"/>
    <col min="7622" max="7622" width="13.85546875" style="7" customWidth="1"/>
    <col min="7623" max="7623" width="10.28515625" style="7" customWidth="1"/>
    <col min="7624" max="7624" width="10.42578125" style="7" customWidth="1"/>
    <col min="7625" max="7625" width="9.5703125" style="7" customWidth="1"/>
    <col min="7626" max="7626" width="11.140625" style="7" customWidth="1"/>
    <col min="7627" max="7627" width="13.28515625" style="7" customWidth="1"/>
    <col min="7628" max="7628" width="10.28515625" style="7" customWidth="1"/>
    <col min="7629" max="7629" width="16.7109375" style="7" customWidth="1"/>
    <col min="7630" max="7630" width="10.28515625" style="7" customWidth="1"/>
    <col min="7631" max="7631" width="8.85546875" style="7" customWidth="1"/>
    <col min="7632" max="7641" width="0" style="7" hidden="1" customWidth="1"/>
    <col min="7642" max="7642" width="21.5703125" style="7" customWidth="1"/>
    <col min="7643" max="7643" width="35" style="7" customWidth="1"/>
    <col min="7644" max="7644" width="18" style="7" bestFit="1" customWidth="1"/>
    <col min="7645" max="7645" width="13.42578125" style="7" customWidth="1"/>
    <col min="7646" max="7646" width="10.85546875" style="7" bestFit="1" customWidth="1"/>
    <col min="7647" max="7649" width="8.85546875" style="7" bestFit="1" customWidth="1"/>
    <col min="7650" max="7650" width="13.85546875" style="7" bestFit="1" customWidth="1"/>
    <col min="7651" max="7651" width="12.140625" style="7" bestFit="1" customWidth="1"/>
    <col min="7652" max="7652" width="13.85546875" style="7" bestFit="1" customWidth="1"/>
    <col min="7653" max="7654" width="8.85546875" style="7" bestFit="1" customWidth="1"/>
    <col min="7655" max="7656" width="8.7109375" style="7"/>
    <col min="7657" max="7657" width="15.42578125" style="7" customWidth="1"/>
    <col min="7658" max="7872" width="8.7109375" style="7"/>
    <col min="7873" max="7873" width="5.7109375" style="7" customWidth="1"/>
    <col min="7874" max="7874" width="49.7109375" style="7" customWidth="1"/>
    <col min="7875" max="7875" width="19" style="7" customWidth="1"/>
    <col min="7876" max="7876" width="13.7109375" style="7" customWidth="1"/>
    <col min="7877" max="7877" width="12.28515625" style="7" customWidth="1"/>
    <col min="7878" max="7878" width="13.85546875" style="7" customWidth="1"/>
    <col min="7879" max="7879" width="10.28515625" style="7" customWidth="1"/>
    <col min="7880" max="7880" width="10.42578125" style="7" customWidth="1"/>
    <col min="7881" max="7881" width="9.5703125" style="7" customWidth="1"/>
    <col min="7882" max="7882" width="11.140625" style="7" customWidth="1"/>
    <col min="7883" max="7883" width="13.28515625" style="7" customWidth="1"/>
    <col min="7884" max="7884" width="10.28515625" style="7" customWidth="1"/>
    <col min="7885" max="7885" width="16.7109375" style="7" customWidth="1"/>
    <col min="7886" max="7886" width="10.28515625" style="7" customWidth="1"/>
    <col min="7887" max="7887" width="8.85546875" style="7" customWidth="1"/>
    <col min="7888" max="7897" width="0" style="7" hidden="1" customWidth="1"/>
    <col min="7898" max="7898" width="21.5703125" style="7" customWidth="1"/>
    <col min="7899" max="7899" width="35" style="7" customWidth="1"/>
    <col min="7900" max="7900" width="18" style="7" bestFit="1" customWidth="1"/>
    <col min="7901" max="7901" width="13.42578125" style="7" customWidth="1"/>
    <col min="7902" max="7902" width="10.85546875" style="7" bestFit="1" customWidth="1"/>
    <col min="7903" max="7905" width="8.85546875" style="7" bestFit="1" customWidth="1"/>
    <col min="7906" max="7906" width="13.85546875" style="7" bestFit="1" customWidth="1"/>
    <col min="7907" max="7907" width="12.140625" style="7" bestFit="1" customWidth="1"/>
    <col min="7908" max="7908" width="13.85546875" style="7" bestFit="1" customWidth="1"/>
    <col min="7909" max="7910" width="8.85546875" style="7" bestFit="1" customWidth="1"/>
    <col min="7911" max="7912" width="8.7109375" style="7"/>
    <col min="7913" max="7913" width="15.42578125" style="7" customWidth="1"/>
    <col min="7914" max="8128" width="8.7109375" style="7"/>
    <col min="8129" max="8129" width="5.7109375" style="7" customWidth="1"/>
    <col min="8130" max="8130" width="49.7109375" style="7" customWidth="1"/>
    <col min="8131" max="8131" width="19" style="7" customWidth="1"/>
    <col min="8132" max="8132" width="13.7109375" style="7" customWidth="1"/>
    <col min="8133" max="8133" width="12.28515625" style="7" customWidth="1"/>
    <col min="8134" max="8134" width="13.85546875" style="7" customWidth="1"/>
    <col min="8135" max="8135" width="10.28515625" style="7" customWidth="1"/>
    <col min="8136" max="8136" width="10.42578125" style="7" customWidth="1"/>
    <col min="8137" max="8137" width="9.5703125" style="7" customWidth="1"/>
    <col min="8138" max="8138" width="11.140625" style="7" customWidth="1"/>
    <col min="8139" max="8139" width="13.28515625" style="7" customWidth="1"/>
    <col min="8140" max="8140" width="10.28515625" style="7" customWidth="1"/>
    <col min="8141" max="8141" width="16.7109375" style="7" customWidth="1"/>
    <col min="8142" max="8142" width="10.28515625" style="7" customWidth="1"/>
    <col min="8143" max="8143" width="8.85546875" style="7" customWidth="1"/>
    <col min="8144" max="8153" width="0" style="7" hidden="1" customWidth="1"/>
    <col min="8154" max="8154" width="21.5703125" style="7" customWidth="1"/>
    <col min="8155" max="8155" width="35" style="7" customWidth="1"/>
    <col min="8156" max="8156" width="18" style="7" bestFit="1" customWidth="1"/>
    <col min="8157" max="8157" width="13.42578125" style="7" customWidth="1"/>
    <col min="8158" max="8158" width="10.85546875" style="7" bestFit="1" customWidth="1"/>
    <col min="8159" max="8161" width="8.85546875" style="7" bestFit="1" customWidth="1"/>
    <col min="8162" max="8162" width="13.85546875" style="7" bestFit="1" customWidth="1"/>
    <col min="8163" max="8163" width="12.140625" style="7" bestFit="1" customWidth="1"/>
    <col min="8164" max="8164" width="13.85546875" style="7" bestFit="1" customWidth="1"/>
    <col min="8165" max="8166" width="8.85546875" style="7" bestFit="1" customWidth="1"/>
    <col min="8167" max="8168" width="8.7109375" style="7"/>
    <col min="8169" max="8169" width="15.42578125" style="7" customWidth="1"/>
    <col min="8170" max="8384" width="8.7109375" style="7"/>
    <col min="8385" max="8385" width="5.7109375" style="7" customWidth="1"/>
    <col min="8386" max="8386" width="49.7109375" style="7" customWidth="1"/>
    <col min="8387" max="8387" width="19" style="7" customWidth="1"/>
    <col min="8388" max="8388" width="13.7109375" style="7" customWidth="1"/>
    <col min="8389" max="8389" width="12.28515625" style="7" customWidth="1"/>
    <col min="8390" max="8390" width="13.85546875" style="7" customWidth="1"/>
    <col min="8391" max="8391" width="10.28515625" style="7" customWidth="1"/>
    <col min="8392" max="8392" width="10.42578125" style="7" customWidth="1"/>
    <col min="8393" max="8393" width="9.5703125" style="7" customWidth="1"/>
    <col min="8394" max="8394" width="11.140625" style="7" customWidth="1"/>
    <col min="8395" max="8395" width="13.28515625" style="7" customWidth="1"/>
    <col min="8396" max="8396" width="10.28515625" style="7" customWidth="1"/>
    <col min="8397" max="8397" width="16.7109375" style="7" customWidth="1"/>
    <col min="8398" max="8398" width="10.28515625" style="7" customWidth="1"/>
    <col min="8399" max="8399" width="8.85546875" style="7" customWidth="1"/>
    <col min="8400" max="8409" width="0" style="7" hidden="1" customWidth="1"/>
    <col min="8410" max="8410" width="21.5703125" style="7" customWidth="1"/>
    <col min="8411" max="8411" width="35" style="7" customWidth="1"/>
    <col min="8412" max="8412" width="18" style="7" bestFit="1" customWidth="1"/>
    <col min="8413" max="8413" width="13.42578125" style="7" customWidth="1"/>
    <col min="8414" max="8414" width="10.85546875" style="7" bestFit="1" customWidth="1"/>
    <col min="8415" max="8417" width="8.85546875" style="7" bestFit="1" customWidth="1"/>
    <col min="8418" max="8418" width="13.85546875" style="7" bestFit="1" customWidth="1"/>
    <col min="8419" max="8419" width="12.140625" style="7" bestFit="1" customWidth="1"/>
    <col min="8420" max="8420" width="13.85546875" style="7" bestFit="1" customWidth="1"/>
    <col min="8421" max="8422" width="8.85546875" style="7" bestFit="1" customWidth="1"/>
    <col min="8423" max="8424" width="8.7109375" style="7"/>
    <col min="8425" max="8425" width="15.42578125" style="7" customWidth="1"/>
    <col min="8426" max="8640" width="8.7109375" style="7"/>
    <col min="8641" max="8641" width="5.7109375" style="7" customWidth="1"/>
    <col min="8642" max="8642" width="49.7109375" style="7" customWidth="1"/>
    <col min="8643" max="8643" width="19" style="7" customWidth="1"/>
    <col min="8644" max="8644" width="13.7109375" style="7" customWidth="1"/>
    <col min="8645" max="8645" width="12.28515625" style="7" customWidth="1"/>
    <col min="8646" max="8646" width="13.85546875" style="7" customWidth="1"/>
    <col min="8647" max="8647" width="10.28515625" style="7" customWidth="1"/>
    <col min="8648" max="8648" width="10.42578125" style="7" customWidth="1"/>
    <col min="8649" max="8649" width="9.5703125" style="7" customWidth="1"/>
    <col min="8650" max="8650" width="11.140625" style="7" customWidth="1"/>
    <col min="8651" max="8651" width="13.28515625" style="7" customWidth="1"/>
    <col min="8652" max="8652" width="10.28515625" style="7" customWidth="1"/>
    <col min="8653" max="8653" width="16.7109375" style="7" customWidth="1"/>
    <col min="8654" max="8654" width="10.28515625" style="7" customWidth="1"/>
    <col min="8655" max="8655" width="8.85546875" style="7" customWidth="1"/>
    <col min="8656" max="8665" width="0" style="7" hidden="1" customWidth="1"/>
    <col min="8666" max="8666" width="21.5703125" style="7" customWidth="1"/>
    <col min="8667" max="8667" width="35" style="7" customWidth="1"/>
    <col min="8668" max="8668" width="18" style="7" bestFit="1" customWidth="1"/>
    <col min="8669" max="8669" width="13.42578125" style="7" customWidth="1"/>
    <col min="8670" max="8670" width="10.85546875" style="7" bestFit="1" customWidth="1"/>
    <col min="8671" max="8673" width="8.85546875" style="7" bestFit="1" customWidth="1"/>
    <col min="8674" max="8674" width="13.85546875" style="7" bestFit="1" customWidth="1"/>
    <col min="8675" max="8675" width="12.140625" style="7" bestFit="1" customWidth="1"/>
    <col min="8676" max="8676" width="13.85546875" style="7" bestFit="1" customWidth="1"/>
    <col min="8677" max="8678" width="8.85546875" style="7" bestFit="1" customWidth="1"/>
    <col min="8679" max="8680" width="8.7109375" style="7"/>
    <col min="8681" max="8681" width="15.42578125" style="7" customWidth="1"/>
    <col min="8682" max="8896" width="8.7109375" style="7"/>
    <col min="8897" max="8897" width="5.7109375" style="7" customWidth="1"/>
    <col min="8898" max="8898" width="49.7109375" style="7" customWidth="1"/>
    <col min="8899" max="8899" width="19" style="7" customWidth="1"/>
    <col min="8900" max="8900" width="13.7109375" style="7" customWidth="1"/>
    <col min="8901" max="8901" width="12.28515625" style="7" customWidth="1"/>
    <col min="8902" max="8902" width="13.85546875" style="7" customWidth="1"/>
    <col min="8903" max="8903" width="10.28515625" style="7" customWidth="1"/>
    <col min="8904" max="8904" width="10.42578125" style="7" customWidth="1"/>
    <col min="8905" max="8905" width="9.5703125" style="7" customWidth="1"/>
    <col min="8906" max="8906" width="11.140625" style="7" customWidth="1"/>
    <col min="8907" max="8907" width="13.28515625" style="7" customWidth="1"/>
    <col min="8908" max="8908" width="10.28515625" style="7" customWidth="1"/>
    <col min="8909" max="8909" width="16.7109375" style="7" customWidth="1"/>
    <col min="8910" max="8910" width="10.28515625" style="7" customWidth="1"/>
    <col min="8911" max="8911" width="8.85546875" style="7" customWidth="1"/>
    <col min="8912" max="8921" width="0" style="7" hidden="1" customWidth="1"/>
    <col min="8922" max="8922" width="21.5703125" style="7" customWidth="1"/>
    <col min="8923" max="8923" width="35" style="7" customWidth="1"/>
    <col min="8924" max="8924" width="18" style="7" bestFit="1" customWidth="1"/>
    <col min="8925" max="8925" width="13.42578125" style="7" customWidth="1"/>
    <col min="8926" max="8926" width="10.85546875" style="7" bestFit="1" customWidth="1"/>
    <col min="8927" max="8929" width="8.85546875" style="7" bestFit="1" customWidth="1"/>
    <col min="8930" max="8930" width="13.85546875" style="7" bestFit="1" customWidth="1"/>
    <col min="8931" max="8931" width="12.140625" style="7" bestFit="1" customWidth="1"/>
    <col min="8932" max="8932" width="13.85546875" style="7" bestFit="1" customWidth="1"/>
    <col min="8933" max="8934" width="8.85546875" style="7" bestFit="1" customWidth="1"/>
    <col min="8935" max="8936" width="8.7109375" style="7"/>
    <col min="8937" max="8937" width="15.42578125" style="7" customWidth="1"/>
    <col min="8938" max="9152" width="8.7109375" style="7"/>
    <col min="9153" max="9153" width="5.7109375" style="7" customWidth="1"/>
    <col min="9154" max="9154" width="49.7109375" style="7" customWidth="1"/>
    <col min="9155" max="9155" width="19" style="7" customWidth="1"/>
    <col min="9156" max="9156" width="13.7109375" style="7" customWidth="1"/>
    <col min="9157" max="9157" width="12.28515625" style="7" customWidth="1"/>
    <col min="9158" max="9158" width="13.85546875" style="7" customWidth="1"/>
    <col min="9159" max="9159" width="10.28515625" style="7" customWidth="1"/>
    <col min="9160" max="9160" width="10.42578125" style="7" customWidth="1"/>
    <col min="9161" max="9161" width="9.5703125" style="7" customWidth="1"/>
    <col min="9162" max="9162" width="11.140625" style="7" customWidth="1"/>
    <col min="9163" max="9163" width="13.28515625" style="7" customWidth="1"/>
    <col min="9164" max="9164" width="10.28515625" style="7" customWidth="1"/>
    <col min="9165" max="9165" width="16.7109375" style="7" customWidth="1"/>
    <col min="9166" max="9166" width="10.28515625" style="7" customWidth="1"/>
    <col min="9167" max="9167" width="8.85546875" style="7" customWidth="1"/>
    <col min="9168" max="9177" width="0" style="7" hidden="1" customWidth="1"/>
    <col min="9178" max="9178" width="21.5703125" style="7" customWidth="1"/>
    <col min="9179" max="9179" width="35" style="7" customWidth="1"/>
    <col min="9180" max="9180" width="18" style="7" bestFit="1" customWidth="1"/>
    <col min="9181" max="9181" width="13.42578125" style="7" customWidth="1"/>
    <col min="9182" max="9182" width="10.85546875" style="7" bestFit="1" customWidth="1"/>
    <col min="9183" max="9185" width="8.85546875" style="7" bestFit="1" customWidth="1"/>
    <col min="9186" max="9186" width="13.85546875" style="7" bestFit="1" customWidth="1"/>
    <col min="9187" max="9187" width="12.140625" style="7" bestFit="1" customWidth="1"/>
    <col min="9188" max="9188" width="13.85546875" style="7" bestFit="1" customWidth="1"/>
    <col min="9189" max="9190" width="8.85546875" style="7" bestFit="1" customWidth="1"/>
    <col min="9191" max="9192" width="8.7109375" style="7"/>
    <col min="9193" max="9193" width="15.42578125" style="7" customWidth="1"/>
    <col min="9194" max="9408" width="8.7109375" style="7"/>
    <col min="9409" max="9409" width="5.7109375" style="7" customWidth="1"/>
    <col min="9410" max="9410" width="49.7109375" style="7" customWidth="1"/>
    <col min="9411" max="9411" width="19" style="7" customWidth="1"/>
    <col min="9412" max="9412" width="13.7109375" style="7" customWidth="1"/>
    <col min="9413" max="9413" width="12.28515625" style="7" customWidth="1"/>
    <col min="9414" max="9414" width="13.85546875" style="7" customWidth="1"/>
    <col min="9415" max="9415" width="10.28515625" style="7" customWidth="1"/>
    <col min="9416" max="9416" width="10.42578125" style="7" customWidth="1"/>
    <col min="9417" max="9417" width="9.5703125" style="7" customWidth="1"/>
    <col min="9418" max="9418" width="11.140625" style="7" customWidth="1"/>
    <col min="9419" max="9419" width="13.28515625" style="7" customWidth="1"/>
    <col min="9420" max="9420" width="10.28515625" style="7" customWidth="1"/>
    <col min="9421" max="9421" width="16.7109375" style="7" customWidth="1"/>
    <col min="9422" max="9422" width="10.28515625" style="7" customWidth="1"/>
    <col min="9423" max="9423" width="8.85546875" style="7" customWidth="1"/>
    <col min="9424" max="9433" width="0" style="7" hidden="1" customWidth="1"/>
    <col min="9434" max="9434" width="21.5703125" style="7" customWidth="1"/>
    <col min="9435" max="9435" width="35" style="7" customWidth="1"/>
    <col min="9436" max="9436" width="18" style="7" bestFit="1" customWidth="1"/>
    <col min="9437" max="9437" width="13.42578125" style="7" customWidth="1"/>
    <col min="9438" max="9438" width="10.85546875" style="7" bestFit="1" customWidth="1"/>
    <col min="9439" max="9441" width="8.85546875" style="7" bestFit="1" customWidth="1"/>
    <col min="9442" max="9442" width="13.85546875" style="7" bestFit="1" customWidth="1"/>
    <col min="9443" max="9443" width="12.140625" style="7" bestFit="1" customWidth="1"/>
    <col min="9444" max="9444" width="13.85546875" style="7" bestFit="1" customWidth="1"/>
    <col min="9445" max="9446" width="8.85546875" style="7" bestFit="1" customWidth="1"/>
    <col min="9447" max="9448" width="8.7109375" style="7"/>
    <col min="9449" max="9449" width="15.42578125" style="7" customWidth="1"/>
    <col min="9450" max="9664" width="8.7109375" style="7"/>
    <col min="9665" max="9665" width="5.7109375" style="7" customWidth="1"/>
    <col min="9666" max="9666" width="49.7109375" style="7" customWidth="1"/>
    <col min="9667" max="9667" width="19" style="7" customWidth="1"/>
    <col min="9668" max="9668" width="13.7109375" style="7" customWidth="1"/>
    <col min="9669" max="9669" width="12.28515625" style="7" customWidth="1"/>
    <col min="9670" max="9670" width="13.85546875" style="7" customWidth="1"/>
    <col min="9671" max="9671" width="10.28515625" style="7" customWidth="1"/>
    <col min="9672" max="9672" width="10.42578125" style="7" customWidth="1"/>
    <col min="9673" max="9673" width="9.5703125" style="7" customWidth="1"/>
    <col min="9674" max="9674" width="11.140625" style="7" customWidth="1"/>
    <col min="9675" max="9675" width="13.28515625" style="7" customWidth="1"/>
    <col min="9676" max="9676" width="10.28515625" style="7" customWidth="1"/>
    <col min="9677" max="9677" width="16.7109375" style="7" customWidth="1"/>
    <col min="9678" max="9678" width="10.28515625" style="7" customWidth="1"/>
    <col min="9679" max="9679" width="8.85546875" style="7" customWidth="1"/>
    <col min="9680" max="9689" width="0" style="7" hidden="1" customWidth="1"/>
    <col min="9690" max="9690" width="21.5703125" style="7" customWidth="1"/>
    <col min="9691" max="9691" width="35" style="7" customWidth="1"/>
    <col min="9692" max="9692" width="18" style="7" bestFit="1" customWidth="1"/>
    <col min="9693" max="9693" width="13.42578125" style="7" customWidth="1"/>
    <col min="9694" max="9694" width="10.85546875" style="7" bestFit="1" customWidth="1"/>
    <col min="9695" max="9697" width="8.85546875" style="7" bestFit="1" customWidth="1"/>
    <col min="9698" max="9698" width="13.85546875" style="7" bestFit="1" customWidth="1"/>
    <col min="9699" max="9699" width="12.140625" style="7" bestFit="1" customWidth="1"/>
    <col min="9700" max="9700" width="13.85546875" style="7" bestFit="1" customWidth="1"/>
    <col min="9701" max="9702" width="8.85546875" style="7" bestFit="1" customWidth="1"/>
    <col min="9703" max="9704" width="8.7109375" style="7"/>
    <col min="9705" max="9705" width="15.42578125" style="7" customWidth="1"/>
    <col min="9706" max="9920" width="8.7109375" style="7"/>
    <col min="9921" max="9921" width="5.7109375" style="7" customWidth="1"/>
    <col min="9922" max="9922" width="49.7109375" style="7" customWidth="1"/>
    <col min="9923" max="9923" width="19" style="7" customWidth="1"/>
    <col min="9924" max="9924" width="13.7109375" style="7" customWidth="1"/>
    <col min="9925" max="9925" width="12.28515625" style="7" customWidth="1"/>
    <col min="9926" max="9926" width="13.85546875" style="7" customWidth="1"/>
    <col min="9927" max="9927" width="10.28515625" style="7" customWidth="1"/>
    <col min="9928" max="9928" width="10.42578125" style="7" customWidth="1"/>
    <col min="9929" max="9929" width="9.5703125" style="7" customWidth="1"/>
    <col min="9930" max="9930" width="11.140625" style="7" customWidth="1"/>
    <col min="9931" max="9931" width="13.28515625" style="7" customWidth="1"/>
    <col min="9932" max="9932" width="10.28515625" style="7" customWidth="1"/>
    <col min="9933" max="9933" width="16.7109375" style="7" customWidth="1"/>
    <col min="9934" max="9934" width="10.28515625" style="7" customWidth="1"/>
    <col min="9935" max="9935" width="8.85546875" style="7" customWidth="1"/>
    <col min="9936" max="9945" width="0" style="7" hidden="1" customWidth="1"/>
    <col min="9946" max="9946" width="21.5703125" style="7" customWidth="1"/>
    <col min="9947" max="9947" width="35" style="7" customWidth="1"/>
    <col min="9948" max="9948" width="18" style="7" bestFit="1" customWidth="1"/>
    <col min="9949" max="9949" width="13.42578125" style="7" customWidth="1"/>
    <col min="9950" max="9950" width="10.85546875" style="7" bestFit="1" customWidth="1"/>
    <col min="9951" max="9953" width="8.85546875" style="7" bestFit="1" customWidth="1"/>
    <col min="9954" max="9954" width="13.85546875" style="7" bestFit="1" customWidth="1"/>
    <col min="9955" max="9955" width="12.140625" style="7" bestFit="1" customWidth="1"/>
    <col min="9956" max="9956" width="13.85546875" style="7" bestFit="1" customWidth="1"/>
    <col min="9957" max="9958" width="8.85546875" style="7" bestFit="1" customWidth="1"/>
    <col min="9959" max="9960" width="8.7109375" style="7"/>
    <col min="9961" max="9961" width="15.42578125" style="7" customWidth="1"/>
    <col min="9962" max="10176" width="8.7109375" style="7"/>
    <col min="10177" max="10177" width="5.7109375" style="7" customWidth="1"/>
    <col min="10178" max="10178" width="49.7109375" style="7" customWidth="1"/>
    <col min="10179" max="10179" width="19" style="7" customWidth="1"/>
    <col min="10180" max="10180" width="13.7109375" style="7" customWidth="1"/>
    <col min="10181" max="10181" width="12.28515625" style="7" customWidth="1"/>
    <col min="10182" max="10182" width="13.85546875" style="7" customWidth="1"/>
    <col min="10183" max="10183" width="10.28515625" style="7" customWidth="1"/>
    <col min="10184" max="10184" width="10.42578125" style="7" customWidth="1"/>
    <col min="10185" max="10185" width="9.5703125" style="7" customWidth="1"/>
    <col min="10186" max="10186" width="11.140625" style="7" customWidth="1"/>
    <col min="10187" max="10187" width="13.28515625" style="7" customWidth="1"/>
    <col min="10188" max="10188" width="10.28515625" style="7" customWidth="1"/>
    <col min="10189" max="10189" width="16.7109375" style="7" customWidth="1"/>
    <col min="10190" max="10190" width="10.28515625" style="7" customWidth="1"/>
    <col min="10191" max="10191" width="8.85546875" style="7" customWidth="1"/>
    <col min="10192" max="10201" width="0" style="7" hidden="1" customWidth="1"/>
    <col min="10202" max="10202" width="21.5703125" style="7" customWidth="1"/>
    <col min="10203" max="10203" width="35" style="7" customWidth="1"/>
    <col min="10204" max="10204" width="18" style="7" bestFit="1" customWidth="1"/>
    <col min="10205" max="10205" width="13.42578125" style="7" customWidth="1"/>
    <col min="10206" max="10206" width="10.85546875" style="7" bestFit="1" customWidth="1"/>
    <col min="10207" max="10209" width="8.85546875" style="7" bestFit="1" customWidth="1"/>
    <col min="10210" max="10210" width="13.85546875" style="7" bestFit="1" customWidth="1"/>
    <col min="10211" max="10211" width="12.140625" style="7" bestFit="1" customWidth="1"/>
    <col min="10212" max="10212" width="13.85546875" style="7" bestFit="1" customWidth="1"/>
    <col min="10213" max="10214" width="8.85546875" style="7" bestFit="1" customWidth="1"/>
    <col min="10215" max="10216" width="8.7109375" style="7"/>
    <col min="10217" max="10217" width="15.42578125" style="7" customWidth="1"/>
    <col min="10218" max="10432" width="8.7109375" style="7"/>
    <col min="10433" max="10433" width="5.7109375" style="7" customWidth="1"/>
    <col min="10434" max="10434" width="49.7109375" style="7" customWidth="1"/>
    <col min="10435" max="10435" width="19" style="7" customWidth="1"/>
    <col min="10436" max="10436" width="13.7109375" style="7" customWidth="1"/>
    <col min="10437" max="10437" width="12.28515625" style="7" customWidth="1"/>
    <col min="10438" max="10438" width="13.85546875" style="7" customWidth="1"/>
    <col min="10439" max="10439" width="10.28515625" style="7" customWidth="1"/>
    <col min="10440" max="10440" width="10.42578125" style="7" customWidth="1"/>
    <col min="10441" max="10441" width="9.5703125" style="7" customWidth="1"/>
    <col min="10442" max="10442" width="11.140625" style="7" customWidth="1"/>
    <col min="10443" max="10443" width="13.28515625" style="7" customWidth="1"/>
    <col min="10444" max="10444" width="10.28515625" style="7" customWidth="1"/>
    <col min="10445" max="10445" width="16.7109375" style="7" customWidth="1"/>
    <col min="10446" max="10446" width="10.28515625" style="7" customWidth="1"/>
    <col min="10447" max="10447" width="8.85546875" style="7" customWidth="1"/>
    <col min="10448" max="10457" width="0" style="7" hidden="1" customWidth="1"/>
    <col min="10458" max="10458" width="21.5703125" style="7" customWidth="1"/>
    <col min="10459" max="10459" width="35" style="7" customWidth="1"/>
    <col min="10460" max="10460" width="18" style="7" bestFit="1" customWidth="1"/>
    <col min="10461" max="10461" width="13.42578125" style="7" customWidth="1"/>
    <col min="10462" max="10462" width="10.85546875" style="7" bestFit="1" customWidth="1"/>
    <col min="10463" max="10465" width="8.85546875" style="7" bestFit="1" customWidth="1"/>
    <col min="10466" max="10466" width="13.85546875" style="7" bestFit="1" customWidth="1"/>
    <col min="10467" max="10467" width="12.140625" style="7" bestFit="1" customWidth="1"/>
    <col min="10468" max="10468" width="13.85546875" style="7" bestFit="1" customWidth="1"/>
    <col min="10469" max="10470" width="8.85546875" style="7" bestFit="1" customWidth="1"/>
    <col min="10471" max="10472" width="8.7109375" style="7"/>
    <col min="10473" max="10473" width="15.42578125" style="7" customWidth="1"/>
    <col min="10474" max="10688" width="8.7109375" style="7"/>
    <col min="10689" max="10689" width="5.7109375" style="7" customWidth="1"/>
    <col min="10690" max="10690" width="49.7109375" style="7" customWidth="1"/>
    <col min="10691" max="10691" width="19" style="7" customWidth="1"/>
    <col min="10692" max="10692" width="13.7109375" style="7" customWidth="1"/>
    <col min="10693" max="10693" width="12.28515625" style="7" customWidth="1"/>
    <col min="10694" max="10694" width="13.85546875" style="7" customWidth="1"/>
    <col min="10695" max="10695" width="10.28515625" style="7" customWidth="1"/>
    <col min="10696" max="10696" width="10.42578125" style="7" customWidth="1"/>
    <col min="10697" max="10697" width="9.5703125" style="7" customWidth="1"/>
    <col min="10698" max="10698" width="11.140625" style="7" customWidth="1"/>
    <col min="10699" max="10699" width="13.28515625" style="7" customWidth="1"/>
    <col min="10700" max="10700" width="10.28515625" style="7" customWidth="1"/>
    <col min="10701" max="10701" width="16.7109375" style="7" customWidth="1"/>
    <col min="10702" max="10702" width="10.28515625" style="7" customWidth="1"/>
    <col min="10703" max="10703" width="8.85546875" style="7" customWidth="1"/>
    <col min="10704" max="10713" width="0" style="7" hidden="1" customWidth="1"/>
    <col min="10714" max="10714" width="21.5703125" style="7" customWidth="1"/>
    <col min="10715" max="10715" width="35" style="7" customWidth="1"/>
    <col min="10716" max="10716" width="18" style="7" bestFit="1" customWidth="1"/>
    <col min="10717" max="10717" width="13.42578125" style="7" customWidth="1"/>
    <col min="10718" max="10718" width="10.85546875" style="7" bestFit="1" customWidth="1"/>
    <col min="10719" max="10721" width="8.85546875" style="7" bestFit="1" customWidth="1"/>
    <col min="10722" max="10722" width="13.85546875" style="7" bestFit="1" customWidth="1"/>
    <col min="10723" max="10723" width="12.140625" style="7" bestFit="1" customWidth="1"/>
    <col min="10724" max="10724" width="13.85546875" style="7" bestFit="1" customWidth="1"/>
    <col min="10725" max="10726" width="8.85546875" style="7" bestFit="1" customWidth="1"/>
    <col min="10727" max="10728" width="8.7109375" style="7"/>
    <col min="10729" max="10729" width="15.42578125" style="7" customWidth="1"/>
    <col min="10730" max="10944" width="8.7109375" style="7"/>
    <col min="10945" max="10945" width="5.7109375" style="7" customWidth="1"/>
    <col min="10946" max="10946" width="49.7109375" style="7" customWidth="1"/>
    <col min="10947" max="10947" width="19" style="7" customWidth="1"/>
    <col min="10948" max="10948" width="13.7109375" style="7" customWidth="1"/>
    <col min="10949" max="10949" width="12.28515625" style="7" customWidth="1"/>
    <col min="10950" max="10950" width="13.85546875" style="7" customWidth="1"/>
    <col min="10951" max="10951" width="10.28515625" style="7" customWidth="1"/>
    <col min="10952" max="10952" width="10.42578125" style="7" customWidth="1"/>
    <col min="10953" max="10953" width="9.5703125" style="7" customWidth="1"/>
    <col min="10954" max="10954" width="11.140625" style="7" customWidth="1"/>
    <col min="10955" max="10955" width="13.28515625" style="7" customWidth="1"/>
    <col min="10956" max="10956" width="10.28515625" style="7" customWidth="1"/>
    <col min="10957" max="10957" width="16.7109375" style="7" customWidth="1"/>
    <col min="10958" max="10958" width="10.28515625" style="7" customWidth="1"/>
    <col min="10959" max="10959" width="8.85546875" style="7" customWidth="1"/>
    <col min="10960" max="10969" width="0" style="7" hidden="1" customWidth="1"/>
    <col min="10970" max="10970" width="21.5703125" style="7" customWidth="1"/>
    <col min="10971" max="10971" width="35" style="7" customWidth="1"/>
    <col min="10972" max="10972" width="18" style="7" bestFit="1" customWidth="1"/>
    <col min="10973" max="10973" width="13.42578125" style="7" customWidth="1"/>
    <col min="10974" max="10974" width="10.85546875" style="7" bestFit="1" customWidth="1"/>
    <col min="10975" max="10977" width="8.85546875" style="7" bestFit="1" customWidth="1"/>
    <col min="10978" max="10978" width="13.85546875" style="7" bestFit="1" customWidth="1"/>
    <col min="10979" max="10979" width="12.140625" style="7" bestFit="1" customWidth="1"/>
    <col min="10980" max="10980" width="13.85546875" style="7" bestFit="1" customWidth="1"/>
    <col min="10981" max="10982" width="8.85546875" style="7" bestFit="1" customWidth="1"/>
    <col min="10983" max="10984" width="8.7109375" style="7"/>
    <col min="10985" max="10985" width="15.42578125" style="7" customWidth="1"/>
    <col min="10986" max="11200" width="8.7109375" style="7"/>
    <col min="11201" max="11201" width="5.7109375" style="7" customWidth="1"/>
    <col min="11202" max="11202" width="49.7109375" style="7" customWidth="1"/>
    <col min="11203" max="11203" width="19" style="7" customWidth="1"/>
    <col min="11204" max="11204" width="13.7109375" style="7" customWidth="1"/>
    <col min="11205" max="11205" width="12.28515625" style="7" customWidth="1"/>
    <col min="11206" max="11206" width="13.85546875" style="7" customWidth="1"/>
    <col min="11207" max="11207" width="10.28515625" style="7" customWidth="1"/>
    <col min="11208" max="11208" width="10.42578125" style="7" customWidth="1"/>
    <col min="11209" max="11209" width="9.5703125" style="7" customWidth="1"/>
    <col min="11210" max="11210" width="11.140625" style="7" customWidth="1"/>
    <col min="11211" max="11211" width="13.28515625" style="7" customWidth="1"/>
    <col min="11212" max="11212" width="10.28515625" style="7" customWidth="1"/>
    <col min="11213" max="11213" width="16.7109375" style="7" customWidth="1"/>
    <col min="11214" max="11214" width="10.28515625" style="7" customWidth="1"/>
    <col min="11215" max="11215" width="8.85546875" style="7" customWidth="1"/>
    <col min="11216" max="11225" width="0" style="7" hidden="1" customWidth="1"/>
    <col min="11226" max="11226" width="21.5703125" style="7" customWidth="1"/>
    <col min="11227" max="11227" width="35" style="7" customWidth="1"/>
    <col min="11228" max="11228" width="18" style="7" bestFit="1" customWidth="1"/>
    <col min="11229" max="11229" width="13.42578125" style="7" customWidth="1"/>
    <col min="11230" max="11230" width="10.85546875" style="7" bestFit="1" customWidth="1"/>
    <col min="11231" max="11233" width="8.85546875" style="7" bestFit="1" customWidth="1"/>
    <col min="11234" max="11234" width="13.85546875" style="7" bestFit="1" customWidth="1"/>
    <col min="11235" max="11235" width="12.140625" style="7" bestFit="1" customWidth="1"/>
    <col min="11236" max="11236" width="13.85546875" style="7" bestFit="1" customWidth="1"/>
    <col min="11237" max="11238" width="8.85546875" style="7" bestFit="1" customWidth="1"/>
    <col min="11239" max="11240" width="8.7109375" style="7"/>
    <col min="11241" max="11241" width="15.42578125" style="7" customWidth="1"/>
    <col min="11242" max="11456" width="8.7109375" style="7"/>
    <col min="11457" max="11457" width="5.7109375" style="7" customWidth="1"/>
    <col min="11458" max="11458" width="49.7109375" style="7" customWidth="1"/>
    <col min="11459" max="11459" width="19" style="7" customWidth="1"/>
    <col min="11460" max="11460" width="13.7109375" style="7" customWidth="1"/>
    <col min="11461" max="11461" width="12.28515625" style="7" customWidth="1"/>
    <col min="11462" max="11462" width="13.85546875" style="7" customWidth="1"/>
    <col min="11463" max="11463" width="10.28515625" style="7" customWidth="1"/>
    <col min="11464" max="11464" width="10.42578125" style="7" customWidth="1"/>
    <col min="11465" max="11465" width="9.5703125" style="7" customWidth="1"/>
    <col min="11466" max="11466" width="11.140625" style="7" customWidth="1"/>
    <col min="11467" max="11467" width="13.28515625" style="7" customWidth="1"/>
    <col min="11468" max="11468" width="10.28515625" style="7" customWidth="1"/>
    <col min="11469" max="11469" width="16.7109375" style="7" customWidth="1"/>
    <col min="11470" max="11470" width="10.28515625" style="7" customWidth="1"/>
    <col min="11471" max="11471" width="8.85546875" style="7" customWidth="1"/>
    <col min="11472" max="11481" width="0" style="7" hidden="1" customWidth="1"/>
    <col min="11482" max="11482" width="21.5703125" style="7" customWidth="1"/>
    <col min="11483" max="11483" width="35" style="7" customWidth="1"/>
    <col min="11484" max="11484" width="18" style="7" bestFit="1" customWidth="1"/>
    <col min="11485" max="11485" width="13.42578125" style="7" customWidth="1"/>
    <col min="11486" max="11486" width="10.85546875" style="7" bestFit="1" customWidth="1"/>
    <col min="11487" max="11489" width="8.85546875" style="7" bestFit="1" customWidth="1"/>
    <col min="11490" max="11490" width="13.85546875" style="7" bestFit="1" customWidth="1"/>
    <col min="11491" max="11491" width="12.140625" style="7" bestFit="1" customWidth="1"/>
    <col min="11492" max="11492" width="13.85546875" style="7" bestFit="1" customWidth="1"/>
    <col min="11493" max="11494" width="8.85546875" style="7" bestFit="1" customWidth="1"/>
    <col min="11495" max="11496" width="8.7109375" style="7"/>
    <col min="11497" max="11497" width="15.42578125" style="7" customWidth="1"/>
    <col min="11498" max="11712" width="8.7109375" style="7"/>
    <col min="11713" max="11713" width="5.7109375" style="7" customWidth="1"/>
    <col min="11714" max="11714" width="49.7109375" style="7" customWidth="1"/>
    <col min="11715" max="11715" width="19" style="7" customWidth="1"/>
    <col min="11716" max="11716" width="13.7109375" style="7" customWidth="1"/>
    <col min="11717" max="11717" width="12.28515625" style="7" customWidth="1"/>
    <col min="11718" max="11718" width="13.85546875" style="7" customWidth="1"/>
    <col min="11719" max="11719" width="10.28515625" style="7" customWidth="1"/>
    <col min="11720" max="11720" width="10.42578125" style="7" customWidth="1"/>
    <col min="11721" max="11721" width="9.5703125" style="7" customWidth="1"/>
    <col min="11722" max="11722" width="11.140625" style="7" customWidth="1"/>
    <col min="11723" max="11723" width="13.28515625" style="7" customWidth="1"/>
    <col min="11724" max="11724" width="10.28515625" style="7" customWidth="1"/>
    <col min="11725" max="11725" width="16.7109375" style="7" customWidth="1"/>
    <col min="11726" max="11726" width="10.28515625" style="7" customWidth="1"/>
    <col min="11727" max="11727" width="8.85546875" style="7" customWidth="1"/>
    <col min="11728" max="11737" width="0" style="7" hidden="1" customWidth="1"/>
    <col min="11738" max="11738" width="21.5703125" style="7" customWidth="1"/>
    <col min="11739" max="11739" width="35" style="7" customWidth="1"/>
    <col min="11740" max="11740" width="18" style="7" bestFit="1" customWidth="1"/>
    <col min="11741" max="11741" width="13.42578125" style="7" customWidth="1"/>
    <col min="11742" max="11742" width="10.85546875" style="7" bestFit="1" customWidth="1"/>
    <col min="11743" max="11745" width="8.85546875" style="7" bestFit="1" customWidth="1"/>
    <col min="11746" max="11746" width="13.85546875" style="7" bestFit="1" customWidth="1"/>
    <col min="11747" max="11747" width="12.140625" style="7" bestFit="1" customWidth="1"/>
    <col min="11748" max="11748" width="13.85546875" style="7" bestFit="1" customWidth="1"/>
    <col min="11749" max="11750" width="8.85546875" style="7" bestFit="1" customWidth="1"/>
    <col min="11751" max="11752" width="8.7109375" style="7"/>
    <col min="11753" max="11753" width="15.42578125" style="7" customWidth="1"/>
    <col min="11754" max="11968" width="8.7109375" style="7"/>
    <col min="11969" max="11969" width="5.7109375" style="7" customWidth="1"/>
    <col min="11970" max="11970" width="49.7109375" style="7" customWidth="1"/>
    <col min="11971" max="11971" width="19" style="7" customWidth="1"/>
    <col min="11972" max="11972" width="13.7109375" style="7" customWidth="1"/>
    <col min="11973" max="11973" width="12.28515625" style="7" customWidth="1"/>
    <col min="11974" max="11974" width="13.85546875" style="7" customWidth="1"/>
    <col min="11975" max="11975" width="10.28515625" style="7" customWidth="1"/>
    <col min="11976" max="11976" width="10.42578125" style="7" customWidth="1"/>
    <col min="11977" max="11977" width="9.5703125" style="7" customWidth="1"/>
    <col min="11978" max="11978" width="11.140625" style="7" customWidth="1"/>
    <col min="11979" max="11979" width="13.28515625" style="7" customWidth="1"/>
    <col min="11980" max="11980" width="10.28515625" style="7" customWidth="1"/>
    <col min="11981" max="11981" width="16.7109375" style="7" customWidth="1"/>
    <col min="11982" max="11982" width="10.28515625" style="7" customWidth="1"/>
    <col min="11983" max="11983" width="8.85546875" style="7" customWidth="1"/>
    <col min="11984" max="11993" width="0" style="7" hidden="1" customWidth="1"/>
    <col min="11994" max="11994" width="21.5703125" style="7" customWidth="1"/>
    <col min="11995" max="11995" width="35" style="7" customWidth="1"/>
    <col min="11996" max="11996" width="18" style="7" bestFit="1" customWidth="1"/>
    <col min="11997" max="11997" width="13.42578125" style="7" customWidth="1"/>
    <col min="11998" max="11998" width="10.85546875" style="7" bestFit="1" customWidth="1"/>
    <col min="11999" max="12001" width="8.85546875" style="7" bestFit="1" customWidth="1"/>
    <col min="12002" max="12002" width="13.85546875" style="7" bestFit="1" customWidth="1"/>
    <col min="12003" max="12003" width="12.140625" style="7" bestFit="1" customWidth="1"/>
    <col min="12004" max="12004" width="13.85546875" style="7" bestFit="1" customWidth="1"/>
    <col min="12005" max="12006" width="8.85546875" style="7" bestFit="1" customWidth="1"/>
    <col min="12007" max="12008" width="8.7109375" style="7"/>
    <col min="12009" max="12009" width="15.42578125" style="7" customWidth="1"/>
    <col min="12010" max="12224" width="8.7109375" style="7"/>
    <col min="12225" max="12225" width="5.7109375" style="7" customWidth="1"/>
    <col min="12226" max="12226" width="49.7109375" style="7" customWidth="1"/>
    <col min="12227" max="12227" width="19" style="7" customWidth="1"/>
    <col min="12228" max="12228" width="13.7109375" style="7" customWidth="1"/>
    <col min="12229" max="12229" width="12.28515625" style="7" customWidth="1"/>
    <col min="12230" max="12230" width="13.85546875" style="7" customWidth="1"/>
    <col min="12231" max="12231" width="10.28515625" style="7" customWidth="1"/>
    <col min="12232" max="12232" width="10.42578125" style="7" customWidth="1"/>
    <col min="12233" max="12233" width="9.5703125" style="7" customWidth="1"/>
    <col min="12234" max="12234" width="11.140625" style="7" customWidth="1"/>
    <col min="12235" max="12235" width="13.28515625" style="7" customWidth="1"/>
    <col min="12236" max="12236" width="10.28515625" style="7" customWidth="1"/>
    <col min="12237" max="12237" width="16.7109375" style="7" customWidth="1"/>
    <col min="12238" max="12238" width="10.28515625" style="7" customWidth="1"/>
    <col min="12239" max="12239" width="8.85546875" style="7" customWidth="1"/>
    <col min="12240" max="12249" width="0" style="7" hidden="1" customWidth="1"/>
    <col min="12250" max="12250" width="21.5703125" style="7" customWidth="1"/>
    <col min="12251" max="12251" width="35" style="7" customWidth="1"/>
    <col min="12252" max="12252" width="18" style="7" bestFit="1" customWidth="1"/>
    <col min="12253" max="12253" width="13.42578125" style="7" customWidth="1"/>
    <col min="12254" max="12254" width="10.85546875" style="7" bestFit="1" customWidth="1"/>
    <col min="12255" max="12257" width="8.85546875" style="7" bestFit="1" customWidth="1"/>
    <col min="12258" max="12258" width="13.85546875" style="7" bestFit="1" customWidth="1"/>
    <col min="12259" max="12259" width="12.140625" style="7" bestFit="1" customWidth="1"/>
    <col min="12260" max="12260" width="13.85546875" style="7" bestFit="1" customWidth="1"/>
    <col min="12261" max="12262" width="8.85546875" style="7" bestFit="1" customWidth="1"/>
    <col min="12263" max="12264" width="8.7109375" style="7"/>
    <col min="12265" max="12265" width="15.42578125" style="7" customWidth="1"/>
    <col min="12266" max="12480" width="8.7109375" style="7"/>
    <col min="12481" max="12481" width="5.7109375" style="7" customWidth="1"/>
    <col min="12482" max="12482" width="49.7109375" style="7" customWidth="1"/>
    <col min="12483" max="12483" width="19" style="7" customWidth="1"/>
    <col min="12484" max="12484" width="13.7109375" style="7" customWidth="1"/>
    <col min="12485" max="12485" width="12.28515625" style="7" customWidth="1"/>
    <col min="12486" max="12486" width="13.85546875" style="7" customWidth="1"/>
    <col min="12487" max="12487" width="10.28515625" style="7" customWidth="1"/>
    <col min="12488" max="12488" width="10.42578125" style="7" customWidth="1"/>
    <col min="12489" max="12489" width="9.5703125" style="7" customWidth="1"/>
    <col min="12490" max="12490" width="11.140625" style="7" customWidth="1"/>
    <col min="12491" max="12491" width="13.28515625" style="7" customWidth="1"/>
    <col min="12492" max="12492" width="10.28515625" style="7" customWidth="1"/>
    <col min="12493" max="12493" width="16.7109375" style="7" customWidth="1"/>
    <col min="12494" max="12494" width="10.28515625" style="7" customWidth="1"/>
    <col min="12495" max="12495" width="8.85546875" style="7" customWidth="1"/>
    <col min="12496" max="12505" width="0" style="7" hidden="1" customWidth="1"/>
    <col min="12506" max="12506" width="21.5703125" style="7" customWidth="1"/>
    <col min="12507" max="12507" width="35" style="7" customWidth="1"/>
    <col min="12508" max="12508" width="18" style="7" bestFit="1" customWidth="1"/>
    <col min="12509" max="12509" width="13.42578125" style="7" customWidth="1"/>
    <col min="12510" max="12510" width="10.85546875" style="7" bestFit="1" customWidth="1"/>
    <col min="12511" max="12513" width="8.85546875" style="7" bestFit="1" customWidth="1"/>
    <col min="12514" max="12514" width="13.85546875" style="7" bestFit="1" customWidth="1"/>
    <col min="12515" max="12515" width="12.140625" style="7" bestFit="1" customWidth="1"/>
    <col min="12516" max="12516" width="13.85546875" style="7" bestFit="1" customWidth="1"/>
    <col min="12517" max="12518" width="8.85546875" style="7" bestFit="1" customWidth="1"/>
    <col min="12519" max="12520" width="8.7109375" style="7"/>
    <col min="12521" max="12521" width="15.42578125" style="7" customWidth="1"/>
    <col min="12522" max="12736" width="8.7109375" style="7"/>
    <col min="12737" max="12737" width="5.7109375" style="7" customWidth="1"/>
    <col min="12738" max="12738" width="49.7109375" style="7" customWidth="1"/>
    <col min="12739" max="12739" width="19" style="7" customWidth="1"/>
    <col min="12740" max="12740" width="13.7109375" style="7" customWidth="1"/>
    <col min="12741" max="12741" width="12.28515625" style="7" customWidth="1"/>
    <col min="12742" max="12742" width="13.85546875" style="7" customWidth="1"/>
    <col min="12743" max="12743" width="10.28515625" style="7" customWidth="1"/>
    <col min="12744" max="12744" width="10.42578125" style="7" customWidth="1"/>
    <col min="12745" max="12745" width="9.5703125" style="7" customWidth="1"/>
    <col min="12746" max="12746" width="11.140625" style="7" customWidth="1"/>
    <col min="12747" max="12747" width="13.28515625" style="7" customWidth="1"/>
    <col min="12748" max="12748" width="10.28515625" style="7" customWidth="1"/>
    <col min="12749" max="12749" width="16.7109375" style="7" customWidth="1"/>
    <col min="12750" max="12750" width="10.28515625" style="7" customWidth="1"/>
    <col min="12751" max="12751" width="8.85546875" style="7" customWidth="1"/>
    <col min="12752" max="12761" width="0" style="7" hidden="1" customWidth="1"/>
    <col min="12762" max="12762" width="21.5703125" style="7" customWidth="1"/>
    <col min="12763" max="12763" width="35" style="7" customWidth="1"/>
    <col min="12764" max="12764" width="18" style="7" bestFit="1" customWidth="1"/>
    <col min="12765" max="12765" width="13.42578125" style="7" customWidth="1"/>
    <col min="12766" max="12766" width="10.85546875" style="7" bestFit="1" customWidth="1"/>
    <col min="12767" max="12769" width="8.85546875" style="7" bestFit="1" customWidth="1"/>
    <col min="12770" max="12770" width="13.85546875" style="7" bestFit="1" customWidth="1"/>
    <col min="12771" max="12771" width="12.140625" style="7" bestFit="1" customWidth="1"/>
    <col min="12772" max="12772" width="13.85546875" style="7" bestFit="1" customWidth="1"/>
    <col min="12773" max="12774" width="8.85546875" style="7" bestFit="1" customWidth="1"/>
    <col min="12775" max="12776" width="8.7109375" style="7"/>
    <col min="12777" max="12777" width="15.42578125" style="7" customWidth="1"/>
    <col min="12778" max="12992" width="8.7109375" style="7"/>
    <col min="12993" max="12993" width="5.7109375" style="7" customWidth="1"/>
    <col min="12994" max="12994" width="49.7109375" style="7" customWidth="1"/>
    <col min="12995" max="12995" width="19" style="7" customWidth="1"/>
    <col min="12996" max="12996" width="13.7109375" style="7" customWidth="1"/>
    <col min="12997" max="12997" width="12.28515625" style="7" customWidth="1"/>
    <col min="12998" max="12998" width="13.85546875" style="7" customWidth="1"/>
    <col min="12999" max="12999" width="10.28515625" style="7" customWidth="1"/>
    <col min="13000" max="13000" width="10.42578125" style="7" customWidth="1"/>
    <col min="13001" max="13001" width="9.5703125" style="7" customWidth="1"/>
    <col min="13002" max="13002" width="11.140625" style="7" customWidth="1"/>
    <col min="13003" max="13003" width="13.28515625" style="7" customWidth="1"/>
    <col min="13004" max="13004" width="10.28515625" style="7" customWidth="1"/>
    <col min="13005" max="13005" width="16.7109375" style="7" customWidth="1"/>
    <col min="13006" max="13006" width="10.28515625" style="7" customWidth="1"/>
    <col min="13007" max="13007" width="8.85546875" style="7" customWidth="1"/>
    <col min="13008" max="13017" width="0" style="7" hidden="1" customWidth="1"/>
    <col min="13018" max="13018" width="21.5703125" style="7" customWidth="1"/>
    <col min="13019" max="13019" width="35" style="7" customWidth="1"/>
    <col min="13020" max="13020" width="18" style="7" bestFit="1" customWidth="1"/>
    <col min="13021" max="13021" width="13.42578125" style="7" customWidth="1"/>
    <col min="13022" max="13022" width="10.85546875" style="7" bestFit="1" customWidth="1"/>
    <col min="13023" max="13025" width="8.85546875" style="7" bestFit="1" customWidth="1"/>
    <col min="13026" max="13026" width="13.85546875" style="7" bestFit="1" customWidth="1"/>
    <col min="13027" max="13027" width="12.140625" style="7" bestFit="1" customWidth="1"/>
    <col min="13028" max="13028" width="13.85546875" style="7" bestFit="1" customWidth="1"/>
    <col min="13029" max="13030" width="8.85546875" style="7" bestFit="1" customWidth="1"/>
    <col min="13031" max="13032" width="8.7109375" style="7"/>
    <col min="13033" max="13033" width="15.42578125" style="7" customWidth="1"/>
    <col min="13034" max="13248" width="8.7109375" style="7"/>
    <col min="13249" max="13249" width="5.7109375" style="7" customWidth="1"/>
    <col min="13250" max="13250" width="49.7109375" style="7" customWidth="1"/>
    <col min="13251" max="13251" width="19" style="7" customWidth="1"/>
    <col min="13252" max="13252" width="13.7109375" style="7" customWidth="1"/>
    <col min="13253" max="13253" width="12.28515625" style="7" customWidth="1"/>
    <col min="13254" max="13254" width="13.85546875" style="7" customWidth="1"/>
    <col min="13255" max="13255" width="10.28515625" style="7" customWidth="1"/>
    <col min="13256" max="13256" width="10.42578125" style="7" customWidth="1"/>
    <col min="13257" max="13257" width="9.5703125" style="7" customWidth="1"/>
    <col min="13258" max="13258" width="11.140625" style="7" customWidth="1"/>
    <col min="13259" max="13259" width="13.28515625" style="7" customWidth="1"/>
    <col min="13260" max="13260" width="10.28515625" style="7" customWidth="1"/>
    <col min="13261" max="13261" width="16.7109375" style="7" customWidth="1"/>
    <col min="13262" max="13262" width="10.28515625" style="7" customWidth="1"/>
    <col min="13263" max="13263" width="8.85546875" style="7" customWidth="1"/>
    <col min="13264" max="13273" width="0" style="7" hidden="1" customWidth="1"/>
    <col min="13274" max="13274" width="21.5703125" style="7" customWidth="1"/>
    <col min="13275" max="13275" width="35" style="7" customWidth="1"/>
    <col min="13276" max="13276" width="18" style="7" bestFit="1" customWidth="1"/>
    <col min="13277" max="13277" width="13.42578125" style="7" customWidth="1"/>
    <col min="13278" max="13278" width="10.85546875" style="7" bestFit="1" customWidth="1"/>
    <col min="13279" max="13281" width="8.85546875" style="7" bestFit="1" customWidth="1"/>
    <col min="13282" max="13282" width="13.85546875" style="7" bestFit="1" customWidth="1"/>
    <col min="13283" max="13283" width="12.140625" style="7" bestFit="1" customWidth="1"/>
    <col min="13284" max="13284" width="13.85546875" style="7" bestFit="1" customWidth="1"/>
    <col min="13285" max="13286" width="8.85546875" style="7" bestFit="1" customWidth="1"/>
    <col min="13287" max="13288" width="8.7109375" style="7"/>
    <col min="13289" max="13289" width="15.42578125" style="7" customWidth="1"/>
    <col min="13290" max="13504" width="8.7109375" style="7"/>
    <col min="13505" max="13505" width="5.7109375" style="7" customWidth="1"/>
    <col min="13506" max="13506" width="49.7109375" style="7" customWidth="1"/>
    <col min="13507" max="13507" width="19" style="7" customWidth="1"/>
    <col min="13508" max="13508" width="13.7109375" style="7" customWidth="1"/>
    <col min="13509" max="13509" width="12.28515625" style="7" customWidth="1"/>
    <col min="13510" max="13510" width="13.85546875" style="7" customWidth="1"/>
    <col min="13511" max="13511" width="10.28515625" style="7" customWidth="1"/>
    <col min="13512" max="13512" width="10.42578125" style="7" customWidth="1"/>
    <col min="13513" max="13513" width="9.5703125" style="7" customWidth="1"/>
    <col min="13514" max="13514" width="11.140625" style="7" customWidth="1"/>
    <col min="13515" max="13515" width="13.28515625" style="7" customWidth="1"/>
    <col min="13516" max="13516" width="10.28515625" style="7" customWidth="1"/>
    <col min="13517" max="13517" width="16.7109375" style="7" customWidth="1"/>
    <col min="13518" max="13518" width="10.28515625" style="7" customWidth="1"/>
    <col min="13519" max="13519" width="8.85546875" style="7" customWidth="1"/>
    <col min="13520" max="13529" width="0" style="7" hidden="1" customWidth="1"/>
    <col min="13530" max="13530" width="21.5703125" style="7" customWidth="1"/>
    <col min="13531" max="13531" width="35" style="7" customWidth="1"/>
    <col min="13532" max="13532" width="18" style="7" bestFit="1" customWidth="1"/>
    <col min="13533" max="13533" width="13.42578125" style="7" customWidth="1"/>
    <col min="13534" max="13534" width="10.85546875" style="7" bestFit="1" customWidth="1"/>
    <col min="13535" max="13537" width="8.85546875" style="7" bestFit="1" customWidth="1"/>
    <col min="13538" max="13538" width="13.85546875" style="7" bestFit="1" customWidth="1"/>
    <col min="13539" max="13539" width="12.140625" style="7" bestFit="1" customWidth="1"/>
    <col min="13540" max="13540" width="13.85546875" style="7" bestFit="1" customWidth="1"/>
    <col min="13541" max="13542" width="8.85546875" style="7" bestFit="1" customWidth="1"/>
    <col min="13543" max="13544" width="8.7109375" style="7"/>
    <col min="13545" max="13545" width="15.42578125" style="7" customWidth="1"/>
    <col min="13546" max="13760" width="8.7109375" style="7"/>
    <col min="13761" max="13761" width="5.7109375" style="7" customWidth="1"/>
    <col min="13762" max="13762" width="49.7109375" style="7" customWidth="1"/>
    <col min="13763" max="13763" width="19" style="7" customWidth="1"/>
    <col min="13764" max="13764" width="13.7109375" style="7" customWidth="1"/>
    <col min="13765" max="13765" width="12.28515625" style="7" customWidth="1"/>
    <col min="13766" max="13766" width="13.85546875" style="7" customWidth="1"/>
    <col min="13767" max="13767" width="10.28515625" style="7" customWidth="1"/>
    <col min="13768" max="13768" width="10.42578125" style="7" customWidth="1"/>
    <col min="13769" max="13769" width="9.5703125" style="7" customWidth="1"/>
    <col min="13770" max="13770" width="11.140625" style="7" customWidth="1"/>
    <col min="13771" max="13771" width="13.28515625" style="7" customWidth="1"/>
    <col min="13772" max="13772" width="10.28515625" style="7" customWidth="1"/>
    <col min="13773" max="13773" width="16.7109375" style="7" customWidth="1"/>
    <col min="13774" max="13774" width="10.28515625" style="7" customWidth="1"/>
    <col min="13775" max="13775" width="8.85546875" style="7" customWidth="1"/>
    <col min="13776" max="13785" width="0" style="7" hidden="1" customWidth="1"/>
    <col min="13786" max="13786" width="21.5703125" style="7" customWidth="1"/>
    <col min="13787" max="13787" width="35" style="7" customWidth="1"/>
    <col min="13788" max="13788" width="18" style="7" bestFit="1" customWidth="1"/>
    <col min="13789" max="13789" width="13.42578125" style="7" customWidth="1"/>
    <col min="13790" max="13790" width="10.85546875" style="7" bestFit="1" customWidth="1"/>
    <col min="13791" max="13793" width="8.85546875" style="7" bestFit="1" customWidth="1"/>
    <col min="13794" max="13794" width="13.85546875" style="7" bestFit="1" customWidth="1"/>
    <col min="13795" max="13795" width="12.140625" style="7" bestFit="1" customWidth="1"/>
    <col min="13796" max="13796" width="13.85546875" style="7" bestFit="1" customWidth="1"/>
    <col min="13797" max="13798" width="8.85546875" style="7" bestFit="1" customWidth="1"/>
    <col min="13799" max="13800" width="8.7109375" style="7"/>
    <col min="13801" max="13801" width="15.42578125" style="7" customWidth="1"/>
    <col min="13802" max="14016" width="8.7109375" style="7"/>
    <col min="14017" max="14017" width="5.7109375" style="7" customWidth="1"/>
    <col min="14018" max="14018" width="49.7109375" style="7" customWidth="1"/>
    <col min="14019" max="14019" width="19" style="7" customWidth="1"/>
    <col min="14020" max="14020" width="13.7109375" style="7" customWidth="1"/>
    <col min="14021" max="14021" width="12.28515625" style="7" customWidth="1"/>
    <col min="14022" max="14022" width="13.85546875" style="7" customWidth="1"/>
    <col min="14023" max="14023" width="10.28515625" style="7" customWidth="1"/>
    <col min="14024" max="14024" width="10.42578125" style="7" customWidth="1"/>
    <col min="14025" max="14025" width="9.5703125" style="7" customWidth="1"/>
    <col min="14026" max="14026" width="11.140625" style="7" customWidth="1"/>
    <col min="14027" max="14027" width="13.28515625" style="7" customWidth="1"/>
    <col min="14028" max="14028" width="10.28515625" style="7" customWidth="1"/>
    <col min="14029" max="14029" width="16.7109375" style="7" customWidth="1"/>
    <col min="14030" max="14030" width="10.28515625" style="7" customWidth="1"/>
    <col min="14031" max="14031" width="8.85546875" style="7" customWidth="1"/>
    <col min="14032" max="14041" width="0" style="7" hidden="1" customWidth="1"/>
    <col min="14042" max="14042" width="21.5703125" style="7" customWidth="1"/>
    <col min="14043" max="14043" width="35" style="7" customWidth="1"/>
    <col min="14044" max="14044" width="18" style="7" bestFit="1" customWidth="1"/>
    <col min="14045" max="14045" width="13.42578125" style="7" customWidth="1"/>
    <col min="14046" max="14046" width="10.85546875" style="7" bestFit="1" customWidth="1"/>
    <col min="14047" max="14049" width="8.85546875" style="7" bestFit="1" customWidth="1"/>
    <col min="14050" max="14050" width="13.85546875" style="7" bestFit="1" customWidth="1"/>
    <col min="14051" max="14051" width="12.140625" style="7" bestFit="1" customWidth="1"/>
    <col min="14052" max="14052" width="13.85546875" style="7" bestFit="1" customWidth="1"/>
    <col min="14053" max="14054" width="8.85546875" style="7" bestFit="1" customWidth="1"/>
    <col min="14055" max="14056" width="8.7109375" style="7"/>
    <col min="14057" max="14057" width="15.42578125" style="7" customWidth="1"/>
    <col min="14058" max="14272" width="8.7109375" style="7"/>
    <col min="14273" max="14273" width="5.7109375" style="7" customWidth="1"/>
    <col min="14274" max="14274" width="49.7109375" style="7" customWidth="1"/>
    <col min="14275" max="14275" width="19" style="7" customWidth="1"/>
    <col min="14276" max="14276" width="13.7109375" style="7" customWidth="1"/>
    <col min="14277" max="14277" width="12.28515625" style="7" customWidth="1"/>
    <col min="14278" max="14278" width="13.85546875" style="7" customWidth="1"/>
    <col min="14279" max="14279" width="10.28515625" style="7" customWidth="1"/>
    <col min="14280" max="14280" width="10.42578125" style="7" customWidth="1"/>
    <col min="14281" max="14281" width="9.5703125" style="7" customWidth="1"/>
    <col min="14282" max="14282" width="11.140625" style="7" customWidth="1"/>
    <col min="14283" max="14283" width="13.28515625" style="7" customWidth="1"/>
    <col min="14284" max="14284" width="10.28515625" style="7" customWidth="1"/>
    <col min="14285" max="14285" width="16.7109375" style="7" customWidth="1"/>
    <col min="14286" max="14286" width="10.28515625" style="7" customWidth="1"/>
    <col min="14287" max="14287" width="8.85546875" style="7" customWidth="1"/>
    <col min="14288" max="14297" width="0" style="7" hidden="1" customWidth="1"/>
    <col min="14298" max="14298" width="21.5703125" style="7" customWidth="1"/>
    <col min="14299" max="14299" width="35" style="7" customWidth="1"/>
    <col min="14300" max="14300" width="18" style="7" bestFit="1" customWidth="1"/>
    <col min="14301" max="14301" width="13.42578125" style="7" customWidth="1"/>
    <col min="14302" max="14302" width="10.85546875" style="7" bestFit="1" customWidth="1"/>
    <col min="14303" max="14305" width="8.85546875" style="7" bestFit="1" customWidth="1"/>
    <col min="14306" max="14306" width="13.85546875" style="7" bestFit="1" customWidth="1"/>
    <col min="14307" max="14307" width="12.140625" style="7" bestFit="1" customWidth="1"/>
    <col min="14308" max="14308" width="13.85546875" style="7" bestFit="1" customWidth="1"/>
    <col min="14309" max="14310" width="8.85546875" style="7" bestFit="1" customWidth="1"/>
    <col min="14311" max="14312" width="8.7109375" style="7"/>
    <col min="14313" max="14313" width="15.42578125" style="7" customWidth="1"/>
    <col min="14314" max="14528" width="8.7109375" style="7"/>
    <col min="14529" max="14529" width="5.7109375" style="7" customWidth="1"/>
    <col min="14530" max="14530" width="49.7109375" style="7" customWidth="1"/>
    <col min="14531" max="14531" width="19" style="7" customWidth="1"/>
    <col min="14532" max="14532" width="13.7109375" style="7" customWidth="1"/>
    <col min="14533" max="14533" width="12.28515625" style="7" customWidth="1"/>
    <col min="14534" max="14534" width="13.85546875" style="7" customWidth="1"/>
    <col min="14535" max="14535" width="10.28515625" style="7" customWidth="1"/>
    <col min="14536" max="14536" width="10.42578125" style="7" customWidth="1"/>
    <col min="14537" max="14537" width="9.5703125" style="7" customWidth="1"/>
    <col min="14538" max="14538" width="11.140625" style="7" customWidth="1"/>
    <col min="14539" max="14539" width="13.28515625" style="7" customWidth="1"/>
    <col min="14540" max="14540" width="10.28515625" style="7" customWidth="1"/>
    <col min="14541" max="14541" width="16.7109375" style="7" customWidth="1"/>
    <col min="14542" max="14542" width="10.28515625" style="7" customWidth="1"/>
    <col min="14543" max="14543" width="8.85546875" style="7" customWidth="1"/>
    <col min="14544" max="14553" width="0" style="7" hidden="1" customWidth="1"/>
    <col min="14554" max="14554" width="21.5703125" style="7" customWidth="1"/>
    <col min="14555" max="14555" width="35" style="7" customWidth="1"/>
    <col min="14556" max="14556" width="18" style="7" bestFit="1" customWidth="1"/>
    <col min="14557" max="14557" width="13.42578125" style="7" customWidth="1"/>
    <col min="14558" max="14558" width="10.85546875" style="7" bestFit="1" customWidth="1"/>
    <col min="14559" max="14561" width="8.85546875" style="7" bestFit="1" customWidth="1"/>
    <col min="14562" max="14562" width="13.85546875" style="7" bestFit="1" customWidth="1"/>
    <col min="14563" max="14563" width="12.140625" style="7" bestFit="1" customWidth="1"/>
    <col min="14564" max="14564" width="13.85546875" style="7" bestFit="1" customWidth="1"/>
    <col min="14565" max="14566" width="8.85546875" style="7" bestFit="1" customWidth="1"/>
    <col min="14567" max="14568" width="8.7109375" style="7"/>
    <col min="14569" max="14569" width="15.42578125" style="7" customWidth="1"/>
    <col min="14570" max="14784" width="8.7109375" style="7"/>
    <col min="14785" max="14785" width="5.7109375" style="7" customWidth="1"/>
    <col min="14786" max="14786" width="49.7109375" style="7" customWidth="1"/>
    <col min="14787" max="14787" width="19" style="7" customWidth="1"/>
    <col min="14788" max="14788" width="13.7109375" style="7" customWidth="1"/>
    <col min="14789" max="14789" width="12.28515625" style="7" customWidth="1"/>
    <col min="14790" max="14790" width="13.85546875" style="7" customWidth="1"/>
    <col min="14791" max="14791" width="10.28515625" style="7" customWidth="1"/>
    <col min="14792" max="14792" width="10.42578125" style="7" customWidth="1"/>
    <col min="14793" max="14793" width="9.5703125" style="7" customWidth="1"/>
    <col min="14794" max="14794" width="11.140625" style="7" customWidth="1"/>
    <col min="14795" max="14795" width="13.28515625" style="7" customWidth="1"/>
    <col min="14796" max="14796" width="10.28515625" style="7" customWidth="1"/>
    <col min="14797" max="14797" width="16.7109375" style="7" customWidth="1"/>
    <col min="14798" max="14798" width="10.28515625" style="7" customWidth="1"/>
    <col min="14799" max="14799" width="8.85546875" style="7" customWidth="1"/>
    <col min="14800" max="14809" width="0" style="7" hidden="1" customWidth="1"/>
    <col min="14810" max="14810" width="21.5703125" style="7" customWidth="1"/>
    <col min="14811" max="14811" width="35" style="7" customWidth="1"/>
    <col min="14812" max="14812" width="18" style="7" bestFit="1" customWidth="1"/>
    <col min="14813" max="14813" width="13.42578125" style="7" customWidth="1"/>
    <col min="14814" max="14814" width="10.85546875" style="7" bestFit="1" customWidth="1"/>
    <col min="14815" max="14817" width="8.85546875" style="7" bestFit="1" customWidth="1"/>
    <col min="14818" max="14818" width="13.85546875" style="7" bestFit="1" customWidth="1"/>
    <col min="14819" max="14819" width="12.140625" style="7" bestFit="1" customWidth="1"/>
    <col min="14820" max="14820" width="13.85546875" style="7" bestFit="1" customWidth="1"/>
    <col min="14821" max="14822" width="8.85546875" style="7" bestFit="1" customWidth="1"/>
    <col min="14823" max="14824" width="8.7109375" style="7"/>
    <col min="14825" max="14825" width="15.42578125" style="7" customWidth="1"/>
    <col min="14826" max="15040" width="8.7109375" style="7"/>
    <col min="15041" max="15041" width="5.7109375" style="7" customWidth="1"/>
    <col min="15042" max="15042" width="49.7109375" style="7" customWidth="1"/>
    <col min="15043" max="15043" width="19" style="7" customWidth="1"/>
    <col min="15044" max="15044" width="13.7109375" style="7" customWidth="1"/>
    <col min="15045" max="15045" width="12.28515625" style="7" customWidth="1"/>
    <col min="15046" max="15046" width="13.85546875" style="7" customWidth="1"/>
    <col min="15047" max="15047" width="10.28515625" style="7" customWidth="1"/>
    <col min="15048" max="15048" width="10.42578125" style="7" customWidth="1"/>
    <col min="15049" max="15049" width="9.5703125" style="7" customWidth="1"/>
    <col min="15050" max="15050" width="11.140625" style="7" customWidth="1"/>
    <col min="15051" max="15051" width="13.28515625" style="7" customWidth="1"/>
    <col min="15052" max="15052" width="10.28515625" style="7" customWidth="1"/>
    <col min="15053" max="15053" width="16.7109375" style="7" customWidth="1"/>
    <col min="15054" max="15054" width="10.28515625" style="7" customWidth="1"/>
    <col min="15055" max="15055" width="8.85546875" style="7" customWidth="1"/>
    <col min="15056" max="15065" width="0" style="7" hidden="1" customWidth="1"/>
    <col min="15066" max="15066" width="21.5703125" style="7" customWidth="1"/>
    <col min="15067" max="15067" width="35" style="7" customWidth="1"/>
    <col min="15068" max="15068" width="18" style="7" bestFit="1" customWidth="1"/>
    <col min="15069" max="15069" width="13.42578125" style="7" customWidth="1"/>
    <col min="15070" max="15070" width="10.85546875" style="7" bestFit="1" customWidth="1"/>
    <col min="15071" max="15073" width="8.85546875" style="7" bestFit="1" customWidth="1"/>
    <col min="15074" max="15074" width="13.85546875" style="7" bestFit="1" customWidth="1"/>
    <col min="15075" max="15075" width="12.140625" style="7" bestFit="1" customWidth="1"/>
    <col min="15076" max="15076" width="13.85546875" style="7" bestFit="1" customWidth="1"/>
    <col min="15077" max="15078" width="8.85546875" style="7" bestFit="1" customWidth="1"/>
    <col min="15079" max="15080" width="8.7109375" style="7"/>
    <col min="15081" max="15081" width="15.42578125" style="7" customWidth="1"/>
    <col min="15082" max="15296" width="8.7109375" style="7"/>
    <col min="15297" max="15297" width="5.7109375" style="7" customWidth="1"/>
    <col min="15298" max="15298" width="49.7109375" style="7" customWidth="1"/>
    <col min="15299" max="15299" width="19" style="7" customWidth="1"/>
    <col min="15300" max="15300" width="13.7109375" style="7" customWidth="1"/>
    <col min="15301" max="15301" width="12.28515625" style="7" customWidth="1"/>
    <col min="15302" max="15302" width="13.85546875" style="7" customWidth="1"/>
    <col min="15303" max="15303" width="10.28515625" style="7" customWidth="1"/>
    <col min="15304" max="15304" width="10.42578125" style="7" customWidth="1"/>
    <col min="15305" max="15305" width="9.5703125" style="7" customWidth="1"/>
    <col min="15306" max="15306" width="11.140625" style="7" customWidth="1"/>
    <col min="15307" max="15307" width="13.28515625" style="7" customWidth="1"/>
    <col min="15308" max="15308" width="10.28515625" style="7" customWidth="1"/>
    <col min="15309" max="15309" width="16.7109375" style="7" customWidth="1"/>
    <col min="15310" max="15310" width="10.28515625" style="7" customWidth="1"/>
    <col min="15311" max="15311" width="8.85546875" style="7" customWidth="1"/>
    <col min="15312" max="15321" width="0" style="7" hidden="1" customWidth="1"/>
    <col min="15322" max="15322" width="21.5703125" style="7" customWidth="1"/>
    <col min="15323" max="15323" width="35" style="7" customWidth="1"/>
    <col min="15324" max="15324" width="18" style="7" bestFit="1" customWidth="1"/>
    <col min="15325" max="15325" width="13.42578125" style="7" customWidth="1"/>
    <col min="15326" max="15326" width="10.85546875" style="7" bestFit="1" customWidth="1"/>
    <col min="15327" max="15329" width="8.85546875" style="7" bestFit="1" customWidth="1"/>
    <col min="15330" max="15330" width="13.85546875" style="7" bestFit="1" customWidth="1"/>
    <col min="15331" max="15331" width="12.140625" style="7" bestFit="1" customWidth="1"/>
    <col min="15332" max="15332" width="13.85546875" style="7" bestFit="1" customWidth="1"/>
    <col min="15333" max="15334" width="8.85546875" style="7" bestFit="1" customWidth="1"/>
    <col min="15335" max="15336" width="8.7109375" style="7"/>
    <col min="15337" max="15337" width="15.42578125" style="7" customWidth="1"/>
    <col min="15338" max="15552" width="8.7109375" style="7"/>
    <col min="15553" max="15553" width="5.7109375" style="7" customWidth="1"/>
    <col min="15554" max="15554" width="49.7109375" style="7" customWidth="1"/>
    <col min="15555" max="15555" width="19" style="7" customWidth="1"/>
    <col min="15556" max="15556" width="13.7109375" style="7" customWidth="1"/>
    <col min="15557" max="15557" width="12.28515625" style="7" customWidth="1"/>
    <col min="15558" max="15558" width="13.85546875" style="7" customWidth="1"/>
    <col min="15559" max="15559" width="10.28515625" style="7" customWidth="1"/>
    <col min="15560" max="15560" width="10.42578125" style="7" customWidth="1"/>
    <col min="15561" max="15561" width="9.5703125" style="7" customWidth="1"/>
    <col min="15562" max="15562" width="11.140625" style="7" customWidth="1"/>
    <col min="15563" max="15563" width="13.28515625" style="7" customWidth="1"/>
    <col min="15564" max="15564" width="10.28515625" style="7" customWidth="1"/>
    <col min="15565" max="15565" width="16.7109375" style="7" customWidth="1"/>
    <col min="15566" max="15566" width="10.28515625" style="7" customWidth="1"/>
    <col min="15567" max="15567" width="8.85546875" style="7" customWidth="1"/>
    <col min="15568" max="15577" width="0" style="7" hidden="1" customWidth="1"/>
    <col min="15578" max="15578" width="21.5703125" style="7" customWidth="1"/>
    <col min="15579" max="15579" width="35" style="7" customWidth="1"/>
    <col min="15580" max="15580" width="18" style="7" bestFit="1" customWidth="1"/>
    <col min="15581" max="15581" width="13.42578125" style="7" customWidth="1"/>
    <col min="15582" max="15582" width="10.85546875" style="7" bestFit="1" customWidth="1"/>
    <col min="15583" max="15585" width="8.85546875" style="7" bestFit="1" customWidth="1"/>
    <col min="15586" max="15586" width="13.85546875" style="7" bestFit="1" customWidth="1"/>
    <col min="15587" max="15587" width="12.140625" style="7" bestFit="1" customWidth="1"/>
    <col min="15588" max="15588" width="13.85546875" style="7" bestFit="1" customWidth="1"/>
    <col min="15589" max="15590" width="8.85546875" style="7" bestFit="1" customWidth="1"/>
    <col min="15591" max="15592" width="8.7109375" style="7"/>
    <col min="15593" max="15593" width="15.42578125" style="7" customWidth="1"/>
    <col min="15594" max="15808" width="8.7109375" style="7"/>
    <col min="15809" max="15809" width="5.7109375" style="7" customWidth="1"/>
    <col min="15810" max="15810" width="49.7109375" style="7" customWidth="1"/>
    <col min="15811" max="15811" width="19" style="7" customWidth="1"/>
    <col min="15812" max="15812" width="13.7109375" style="7" customWidth="1"/>
    <col min="15813" max="15813" width="12.28515625" style="7" customWidth="1"/>
    <col min="15814" max="15814" width="13.85546875" style="7" customWidth="1"/>
    <col min="15815" max="15815" width="10.28515625" style="7" customWidth="1"/>
    <col min="15816" max="15816" width="10.42578125" style="7" customWidth="1"/>
    <col min="15817" max="15817" width="9.5703125" style="7" customWidth="1"/>
    <col min="15818" max="15818" width="11.140625" style="7" customWidth="1"/>
    <col min="15819" max="15819" width="13.28515625" style="7" customWidth="1"/>
    <col min="15820" max="15820" width="10.28515625" style="7" customWidth="1"/>
    <col min="15821" max="15821" width="16.7109375" style="7" customWidth="1"/>
    <col min="15822" max="15822" width="10.28515625" style="7" customWidth="1"/>
    <col min="15823" max="15823" width="8.85546875" style="7" customWidth="1"/>
    <col min="15824" max="15833" width="0" style="7" hidden="1" customWidth="1"/>
    <col min="15834" max="15834" width="21.5703125" style="7" customWidth="1"/>
    <col min="15835" max="15835" width="35" style="7" customWidth="1"/>
    <col min="15836" max="15836" width="18" style="7" bestFit="1" customWidth="1"/>
    <col min="15837" max="15837" width="13.42578125" style="7" customWidth="1"/>
    <col min="15838" max="15838" width="10.85546875" style="7" bestFit="1" customWidth="1"/>
    <col min="15839" max="15841" width="8.85546875" style="7" bestFit="1" customWidth="1"/>
    <col min="15842" max="15842" width="13.85546875" style="7" bestFit="1" customWidth="1"/>
    <col min="15843" max="15843" width="12.140625" style="7" bestFit="1" customWidth="1"/>
    <col min="15844" max="15844" width="13.85546875" style="7" bestFit="1" customWidth="1"/>
    <col min="15845" max="15846" width="8.85546875" style="7" bestFit="1" customWidth="1"/>
    <col min="15847" max="15848" width="8.7109375" style="7"/>
    <col min="15849" max="15849" width="15.42578125" style="7" customWidth="1"/>
    <col min="15850" max="16064" width="8.7109375" style="7"/>
    <col min="16065" max="16065" width="5.7109375" style="7" customWidth="1"/>
    <col min="16066" max="16066" width="49.7109375" style="7" customWidth="1"/>
    <col min="16067" max="16067" width="19" style="7" customWidth="1"/>
    <col min="16068" max="16068" width="13.7109375" style="7" customWidth="1"/>
    <col min="16069" max="16069" width="12.28515625" style="7" customWidth="1"/>
    <col min="16070" max="16070" width="13.85546875" style="7" customWidth="1"/>
    <col min="16071" max="16071" width="10.28515625" style="7" customWidth="1"/>
    <col min="16072" max="16072" width="10.42578125" style="7" customWidth="1"/>
    <col min="16073" max="16073" width="9.5703125" style="7" customWidth="1"/>
    <col min="16074" max="16074" width="11.140625" style="7" customWidth="1"/>
    <col min="16075" max="16075" width="13.28515625" style="7" customWidth="1"/>
    <col min="16076" max="16076" width="10.28515625" style="7" customWidth="1"/>
    <col min="16077" max="16077" width="16.7109375" style="7" customWidth="1"/>
    <col min="16078" max="16078" width="10.28515625" style="7" customWidth="1"/>
    <col min="16079" max="16079" width="8.85546875" style="7" customWidth="1"/>
    <col min="16080" max="16089" width="0" style="7" hidden="1" customWidth="1"/>
    <col min="16090" max="16090" width="21.5703125" style="7" customWidth="1"/>
    <col min="16091" max="16091" width="35" style="7" customWidth="1"/>
    <col min="16092" max="16092" width="18" style="7" bestFit="1" customWidth="1"/>
    <col min="16093" max="16093" width="13.42578125" style="7" customWidth="1"/>
    <col min="16094" max="16094" width="10.85546875" style="7" bestFit="1" customWidth="1"/>
    <col min="16095" max="16097" width="8.85546875" style="7" bestFit="1" customWidth="1"/>
    <col min="16098" max="16098" width="13.85546875" style="7" bestFit="1" customWidth="1"/>
    <col min="16099" max="16099" width="12.140625" style="7" bestFit="1" customWidth="1"/>
    <col min="16100" max="16100" width="13.85546875" style="7" bestFit="1" customWidth="1"/>
    <col min="16101" max="16102" width="8.85546875" style="7" bestFit="1" customWidth="1"/>
    <col min="16103" max="16104" width="8.7109375" style="7"/>
    <col min="16105" max="16105" width="15.42578125" style="7" customWidth="1"/>
    <col min="16106" max="16384" width="8.7109375" style="7"/>
  </cols>
  <sheetData>
    <row r="1" spans="2:27" ht="9.75" customHeight="1" x14ac:dyDescent="0.25">
      <c r="B1" s="217"/>
      <c r="C1" s="217"/>
      <c r="D1" s="217"/>
      <c r="E1" s="217"/>
      <c r="H1" s="3"/>
      <c r="I1" s="3"/>
    </row>
    <row r="2" spans="2:27" ht="27.75" customHeight="1" x14ac:dyDescent="0.25">
      <c r="B2" s="218" t="s">
        <v>0</v>
      </c>
      <c r="C2" s="218"/>
      <c r="D2" s="218"/>
      <c r="E2" s="218"/>
      <c r="J2" s="219" t="s">
        <v>532</v>
      </c>
      <c r="K2" s="220"/>
      <c r="L2" s="220"/>
      <c r="M2" s="220"/>
      <c r="N2" s="220"/>
      <c r="O2" s="220"/>
      <c r="P2" s="220"/>
    </row>
    <row r="3" spans="2:27" x14ac:dyDescent="0.25">
      <c r="B3" s="7"/>
      <c r="C3" s="7"/>
      <c r="D3" s="7"/>
      <c r="E3" s="7"/>
      <c r="F3" s="52"/>
      <c r="G3" s="7"/>
      <c r="H3" s="7"/>
      <c r="I3" s="7"/>
      <c r="J3" s="7"/>
      <c r="K3" s="7"/>
      <c r="L3" s="7"/>
      <c r="M3" s="52"/>
      <c r="N3" s="7"/>
      <c r="O3" s="7"/>
      <c r="P3" s="7"/>
    </row>
    <row r="4" spans="2:27" x14ac:dyDescent="0.25">
      <c r="B4" s="7"/>
      <c r="C4" s="7"/>
      <c r="D4" s="7"/>
      <c r="E4" s="7"/>
      <c r="F4" s="52"/>
      <c r="G4" s="7"/>
      <c r="H4" s="7"/>
      <c r="I4" s="7"/>
      <c r="J4" s="7"/>
      <c r="K4" s="7"/>
      <c r="L4" s="7"/>
      <c r="M4" s="52"/>
      <c r="N4" s="7"/>
      <c r="O4" s="7"/>
      <c r="P4" s="7"/>
    </row>
    <row r="5" spans="2:27" x14ac:dyDescent="0.25">
      <c r="B5" s="7"/>
      <c r="C5" s="7"/>
      <c r="D5" s="7"/>
      <c r="E5" s="7"/>
      <c r="F5" s="52"/>
      <c r="G5" s="7"/>
      <c r="H5" s="7"/>
      <c r="I5" s="7"/>
      <c r="J5" s="7"/>
      <c r="K5" s="7"/>
      <c r="L5" s="7"/>
      <c r="M5" s="52"/>
      <c r="N5" s="7"/>
      <c r="O5" s="7"/>
      <c r="P5" s="7"/>
    </row>
    <row r="6" spans="2:27" ht="15" customHeight="1" x14ac:dyDescent="0.25">
      <c r="B6" s="7"/>
      <c r="C6" s="7"/>
      <c r="D6" s="7"/>
      <c r="E6" s="7"/>
      <c r="F6" s="52"/>
      <c r="G6" s="7"/>
      <c r="H6" s="7"/>
      <c r="I6" s="7"/>
      <c r="J6" s="7"/>
      <c r="K6" s="7"/>
      <c r="L6" s="7"/>
      <c r="M6" s="52"/>
      <c r="N6" s="7"/>
      <c r="O6" s="7"/>
      <c r="P6" s="7"/>
    </row>
    <row r="7" spans="2:27" x14ac:dyDescent="0.25">
      <c r="C7" s="221" t="s">
        <v>470</v>
      </c>
      <c r="D7" s="221"/>
      <c r="E7" s="221"/>
      <c r="F7" s="221"/>
      <c r="G7" s="221"/>
      <c r="H7" s="221"/>
      <c r="I7" s="221"/>
      <c r="J7" s="221"/>
      <c r="K7" s="221"/>
      <c r="L7" s="221"/>
      <c r="M7" s="222"/>
      <c r="N7" s="222"/>
      <c r="O7" s="222"/>
    </row>
    <row r="8" spans="2:27" ht="18" customHeight="1" x14ac:dyDescent="0.25">
      <c r="C8" s="223" t="s">
        <v>1</v>
      </c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14"/>
    </row>
    <row r="9" spans="2:27" x14ac:dyDescent="0.25">
      <c r="D9" s="16"/>
      <c r="E9" s="17"/>
      <c r="F9" s="17"/>
      <c r="G9" s="18"/>
      <c r="H9" s="18"/>
      <c r="I9" s="18"/>
      <c r="J9" s="17"/>
      <c r="K9" s="19"/>
      <c r="N9" s="20" t="s">
        <v>2</v>
      </c>
    </row>
    <row r="10" spans="2:27" s="9" customFormat="1" x14ac:dyDescent="0.2">
      <c r="B10" s="231" t="s">
        <v>3</v>
      </c>
      <c r="C10" s="231" t="s">
        <v>4</v>
      </c>
      <c r="D10" s="231"/>
      <c r="E10" s="232" t="s">
        <v>5</v>
      </c>
      <c r="F10" s="232" t="s">
        <v>6</v>
      </c>
      <c r="G10" s="227" t="s">
        <v>7</v>
      </c>
      <c r="H10" s="228" t="s">
        <v>8</v>
      </c>
      <c r="I10" s="228"/>
      <c r="J10" s="228"/>
      <c r="K10" s="228"/>
      <c r="L10" s="228"/>
      <c r="M10" s="228"/>
      <c r="N10" s="228"/>
      <c r="O10" s="229" t="s">
        <v>9</v>
      </c>
      <c r="P10" s="229" t="s">
        <v>10</v>
      </c>
      <c r="R10" s="207"/>
      <c r="S10" s="207"/>
      <c r="T10" s="207"/>
      <c r="U10" s="207"/>
      <c r="V10" s="207"/>
      <c r="W10" s="207"/>
      <c r="X10" s="207"/>
      <c r="Y10" s="207"/>
      <c r="Z10" s="207"/>
      <c r="AA10" s="207"/>
    </row>
    <row r="11" spans="2:27" s="9" customFormat="1" x14ac:dyDescent="0.2">
      <c r="B11" s="231"/>
      <c r="C11" s="231"/>
      <c r="D11" s="231"/>
      <c r="E11" s="232"/>
      <c r="F11" s="232"/>
      <c r="G11" s="227"/>
      <c r="H11" s="228" t="s">
        <v>11</v>
      </c>
      <c r="I11" s="227" t="s">
        <v>12</v>
      </c>
      <c r="J11" s="228" t="s">
        <v>13</v>
      </c>
      <c r="K11" s="228" t="s">
        <v>14</v>
      </c>
      <c r="L11" s="228" t="s">
        <v>471</v>
      </c>
      <c r="M11" s="230" t="s">
        <v>15</v>
      </c>
      <c r="N11" s="230"/>
      <c r="O11" s="229"/>
      <c r="P11" s="229"/>
      <c r="R11" s="207"/>
      <c r="S11" s="207"/>
      <c r="T11" s="207"/>
      <c r="U11" s="207"/>
      <c r="V11" s="207"/>
      <c r="W11" s="207"/>
      <c r="X11" s="207"/>
      <c r="Y11" s="207"/>
      <c r="Z11" s="207"/>
      <c r="AA11" s="207"/>
    </row>
    <row r="12" spans="2:27" s="9" customFormat="1" ht="57" x14ac:dyDescent="0.2">
      <c r="B12" s="231"/>
      <c r="C12" s="231"/>
      <c r="D12" s="231"/>
      <c r="E12" s="232"/>
      <c r="F12" s="232"/>
      <c r="G12" s="227"/>
      <c r="H12" s="228"/>
      <c r="I12" s="227"/>
      <c r="J12" s="228"/>
      <c r="K12" s="228"/>
      <c r="L12" s="228"/>
      <c r="M12" s="172" t="s">
        <v>16</v>
      </c>
      <c r="N12" s="22" t="s">
        <v>17</v>
      </c>
      <c r="O12" s="229"/>
      <c r="P12" s="229"/>
      <c r="R12" s="207"/>
      <c r="S12" s="207"/>
      <c r="T12" s="207"/>
      <c r="U12" s="207"/>
      <c r="V12" s="207"/>
      <c r="W12" s="207"/>
      <c r="X12" s="207"/>
      <c r="Y12" s="207"/>
      <c r="Z12" s="207"/>
      <c r="AA12" s="207"/>
    </row>
    <row r="13" spans="2:27" s="28" customFormat="1" ht="14.25" x14ac:dyDescent="0.2">
      <c r="B13" s="23">
        <v>0</v>
      </c>
      <c r="C13" s="24">
        <v>1</v>
      </c>
      <c r="D13" s="24"/>
      <c r="E13" s="23">
        <v>2</v>
      </c>
      <c r="F13" s="186">
        <v>3</v>
      </c>
      <c r="G13" s="25">
        <v>4</v>
      </c>
      <c r="H13" s="23">
        <v>5</v>
      </c>
      <c r="I13" s="25">
        <v>6</v>
      </c>
      <c r="J13" s="23">
        <v>7</v>
      </c>
      <c r="K13" s="25">
        <v>8</v>
      </c>
      <c r="L13" s="25">
        <v>9</v>
      </c>
      <c r="M13" s="183">
        <v>10</v>
      </c>
      <c r="N13" s="25">
        <v>11</v>
      </c>
      <c r="O13" s="26">
        <v>12</v>
      </c>
      <c r="P13" s="27">
        <v>13</v>
      </c>
      <c r="R13" s="208"/>
      <c r="S13" s="208"/>
      <c r="T13" s="208"/>
      <c r="U13" s="208"/>
      <c r="V13" s="208"/>
      <c r="W13" s="208"/>
      <c r="X13" s="208"/>
      <c r="Y13" s="208"/>
      <c r="Z13" s="208"/>
      <c r="AA13" s="208"/>
    </row>
    <row r="14" spans="2:27" ht="35.1" customHeight="1" x14ac:dyDescent="0.25">
      <c r="B14" s="29"/>
      <c r="C14" s="30" t="s">
        <v>18</v>
      </c>
      <c r="D14" s="31"/>
      <c r="E14" s="32">
        <f>E15+E16+E17</f>
        <v>39551.409999999996</v>
      </c>
      <c r="F14" s="32">
        <f t="shared" ref="F14:P14" si="0">F15+F16+F17</f>
        <v>173239.55661999999</v>
      </c>
      <c r="G14" s="32">
        <f t="shared" si="0"/>
        <v>10350.61</v>
      </c>
      <c r="H14" s="32">
        <f t="shared" si="0"/>
        <v>0</v>
      </c>
      <c r="I14" s="32">
        <f t="shared" si="0"/>
        <v>0</v>
      </c>
      <c r="J14" s="32">
        <f t="shared" si="0"/>
        <v>0</v>
      </c>
      <c r="K14" s="32">
        <f t="shared" si="0"/>
        <v>0</v>
      </c>
      <c r="L14" s="32">
        <f t="shared" si="0"/>
        <v>10350.61</v>
      </c>
      <c r="M14" s="32">
        <f t="shared" si="0"/>
        <v>2728.27</v>
      </c>
      <c r="N14" s="32">
        <f t="shared" si="0"/>
        <v>7622.34</v>
      </c>
      <c r="O14" s="32">
        <f t="shared" si="0"/>
        <v>0</v>
      </c>
      <c r="P14" s="32">
        <f t="shared" si="0"/>
        <v>0</v>
      </c>
    </row>
    <row r="15" spans="2:27" ht="20.100000000000001" customHeight="1" x14ac:dyDescent="0.25">
      <c r="B15" s="33" t="s">
        <v>19</v>
      </c>
      <c r="C15" s="34" t="s">
        <v>20</v>
      </c>
      <c r="D15" s="35"/>
      <c r="E15" s="36">
        <f t="shared" ref="E15:P15" si="1">E19+E30+E37+E50+E57+E144+E153</f>
        <v>34104.14</v>
      </c>
      <c r="F15" s="36">
        <f t="shared" si="1"/>
        <v>85339.28</v>
      </c>
      <c r="G15" s="36">
        <f t="shared" si="1"/>
        <v>9658.59</v>
      </c>
      <c r="H15" s="36">
        <f t="shared" si="1"/>
        <v>0</v>
      </c>
      <c r="I15" s="36">
        <f t="shared" si="1"/>
        <v>0</v>
      </c>
      <c r="J15" s="36">
        <f t="shared" si="1"/>
        <v>0</v>
      </c>
      <c r="K15" s="36">
        <f t="shared" si="1"/>
        <v>0</v>
      </c>
      <c r="L15" s="36">
        <f t="shared" si="1"/>
        <v>9658.59</v>
      </c>
      <c r="M15" s="36">
        <f t="shared" si="1"/>
        <v>2036.25</v>
      </c>
      <c r="N15" s="36">
        <f t="shared" si="1"/>
        <v>7622.34</v>
      </c>
      <c r="O15" s="36">
        <f t="shared" si="1"/>
        <v>0</v>
      </c>
      <c r="P15" s="36">
        <f t="shared" si="1"/>
        <v>0</v>
      </c>
    </row>
    <row r="16" spans="2:27" ht="20.100000000000001" customHeight="1" x14ac:dyDescent="0.25">
      <c r="B16" s="37" t="s">
        <v>21</v>
      </c>
      <c r="C16" s="38" t="s">
        <v>22</v>
      </c>
      <c r="D16" s="39"/>
      <c r="E16" s="40">
        <f t="shared" ref="E16:P16" si="2">E21+E32+E43+E52+E61+E147+E162</f>
        <v>0</v>
      </c>
      <c r="F16" s="40">
        <f t="shared" si="2"/>
        <v>0</v>
      </c>
      <c r="G16" s="40">
        <f t="shared" si="2"/>
        <v>0</v>
      </c>
      <c r="H16" s="40">
        <f t="shared" si="2"/>
        <v>0</v>
      </c>
      <c r="I16" s="40">
        <f t="shared" si="2"/>
        <v>0</v>
      </c>
      <c r="J16" s="40">
        <f t="shared" si="2"/>
        <v>0</v>
      </c>
      <c r="K16" s="40">
        <f t="shared" si="2"/>
        <v>0</v>
      </c>
      <c r="L16" s="40">
        <f t="shared" si="2"/>
        <v>0</v>
      </c>
      <c r="M16" s="40">
        <f t="shared" si="2"/>
        <v>0</v>
      </c>
      <c r="N16" s="40">
        <f t="shared" si="2"/>
        <v>0</v>
      </c>
      <c r="O16" s="40">
        <f t="shared" si="2"/>
        <v>0</v>
      </c>
      <c r="P16" s="40">
        <f t="shared" si="2"/>
        <v>0</v>
      </c>
    </row>
    <row r="17" spans="2:27" ht="20.100000000000001" customHeight="1" x14ac:dyDescent="0.25">
      <c r="B17" s="41" t="s">
        <v>23</v>
      </c>
      <c r="C17" s="42" t="s">
        <v>24</v>
      </c>
      <c r="D17" s="43"/>
      <c r="E17" s="44">
        <f t="shared" ref="E17:P17" si="3">E23+E34+E45+E54+E63+E149+E164</f>
        <v>5447.2699999999995</v>
      </c>
      <c r="F17" s="44">
        <f t="shared" si="3"/>
        <v>87900.27661999999</v>
      </c>
      <c r="G17" s="44">
        <f t="shared" si="3"/>
        <v>692.02</v>
      </c>
      <c r="H17" s="44">
        <f t="shared" si="3"/>
        <v>0</v>
      </c>
      <c r="I17" s="44">
        <f t="shared" si="3"/>
        <v>0</v>
      </c>
      <c r="J17" s="44">
        <f t="shared" si="3"/>
        <v>0</v>
      </c>
      <c r="K17" s="44">
        <f t="shared" si="3"/>
        <v>0</v>
      </c>
      <c r="L17" s="44">
        <f t="shared" si="3"/>
        <v>692.02</v>
      </c>
      <c r="M17" s="44">
        <f t="shared" si="3"/>
        <v>692.02</v>
      </c>
      <c r="N17" s="44">
        <f t="shared" si="3"/>
        <v>0</v>
      </c>
      <c r="O17" s="44">
        <f t="shared" si="3"/>
        <v>0</v>
      </c>
      <c r="P17" s="44">
        <f t="shared" si="3"/>
        <v>0</v>
      </c>
    </row>
    <row r="18" spans="2:27" s="11" customFormat="1" ht="35.1" customHeight="1" x14ac:dyDescent="0.2">
      <c r="B18" s="45" t="s">
        <v>25</v>
      </c>
      <c r="C18" s="46" t="s">
        <v>26</v>
      </c>
      <c r="D18" s="47"/>
      <c r="E18" s="48">
        <f>E19+E21+E23</f>
        <v>70.2</v>
      </c>
      <c r="F18" s="48">
        <f t="shared" ref="F18:P18" si="4">F19+F21+F23</f>
        <v>70.2</v>
      </c>
      <c r="G18" s="48">
        <f t="shared" si="4"/>
        <v>70.2</v>
      </c>
      <c r="H18" s="48">
        <f t="shared" si="4"/>
        <v>0</v>
      </c>
      <c r="I18" s="48">
        <f t="shared" si="4"/>
        <v>0</v>
      </c>
      <c r="J18" s="48">
        <f t="shared" si="4"/>
        <v>0</v>
      </c>
      <c r="K18" s="48">
        <f t="shared" si="4"/>
        <v>0</v>
      </c>
      <c r="L18" s="48">
        <f t="shared" si="4"/>
        <v>70.2</v>
      </c>
      <c r="M18" s="48">
        <f t="shared" si="4"/>
        <v>70.2</v>
      </c>
      <c r="N18" s="48">
        <f t="shared" si="4"/>
        <v>0</v>
      </c>
      <c r="O18" s="48">
        <f t="shared" si="4"/>
        <v>0</v>
      </c>
      <c r="P18" s="48">
        <f t="shared" si="4"/>
        <v>0</v>
      </c>
      <c r="R18" s="209"/>
      <c r="S18" s="209"/>
      <c r="T18" s="209"/>
      <c r="U18" s="209"/>
      <c r="V18" s="209"/>
      <c r="W18" s="209"/>
      <c r="X18" s="209"/>
      <c r="Y18" s="209"/>
      <c r="Z18" s="209"/>
      <c r="AA18" s="209"/>
    </row>
    <row r="19" spans="2:27" s="52" customFormat="1" ht="20.100000000000001" customHeight="1" x14ac:dyDescent="0.25">
      <c r="B19" s="33" t="s">
        <v>19</v>
      </c>
      <c r="C19" s="49" t="s">
        <v>27</v>
      </c>
      <c r="D19" s="50"/>
      <c r="E19" s="51">
        <f>E20</f>
        <v>0</v>
      </c>
      <c r="F19" s="51">
        <f t="shared" ref="F19:P19" si="5">F20</f>
        <v>0</v>
      </c>
      <c r="G19" s="51">
        <f t="shared" si="5"/>
        <v>0</v>
      </c>
      <c r="H19" s="51">
        <f t="shared" si="5"/>
        <v>0</v>
      </c>
      <c r="I19" s="51">
        <f t="shared" si="5"/>
        <v>0</v>
      </c>
      <c r="J19" s="51">
        <f t="shared" si="5"/>
        <v>0</v>
      </c>
      <c r="K19" s="51">
        <f t="shared" si="5"/>
        <v>0</v>
      </c>
      <c r="L19" s="51">
        <f t="shared" si="5"/>
        <v>0</v>
      </c>
      <c r="M19" s="51">
        <f t="shared" si="5"/>
        <v>0</v>
      </c>
      <c r="N19" s="51">
        <f t="shared" si="5"/>
        <v>0</v>
      </c>
      <c r="O19" s="51">
        <f t="shared" si="5"/>
        <v>0</v>
      </c>
      <c r="P19" s="51">
        <f t="shared" si="5"/>
        <v>0</v>
      </c>
      <c r="R19" s="210"/>
      <c r="S19" s="210"/>
      <c r="T19" s="210"/>
      <c r="U19" s="210"/>
      <c r="V19" s="210"/>
      <c r="W19" s="210"/>
      <c r="X19" s="210"/>
      <c r="Y19" s="210"/>
      <c r="Z19" s="210"/>
      <c r="AA19" s="210"/>
    </row>
    <row r="20" spans="2:27" s="52" customFormat="1" ht="10.15" customHeight="1" x14ac:dyDescent="0.25">
      <c r="B20" s="71"/>
      <c r="C20" s="72"/>
      <c r="D20" s="73"/>
      <c r="E20" s="74"/>
      <c r="F20" s="184"/>
      <c r="G20" s="63"/>
      <c r="H20" s="63"/>
      <c r="I20" s="64"/>
      <c r="J20" s="64"/>
      <c r="K20" s="64"/>
      <c r="L20" s="63"/>
      <c r="M20" s="111"/>
      <c r="N20" s="74"/>
      <c r="O20" s="74"/>
      <c r="P20" s="74"/>
      <c r="R20" s="210"/>
      <c r="S20" s="210"/>
      <c r="T20" s="210"/>
      <c r="U20" s="210"/>
      <c r="V20" s="210"/>
      <c r="W20" s="210"/>
      <c r="X20" s="210"/>
      <c r="Y20" s="210"/>
      <c r="Z20" s="210"/>
      <c r="AA20" s="210"/>
    </row>
    <row r="21" spans="2:27" ht="20.100000000000001" customHeight="1" x14ac:dyDescent="0.25">
      <c r="B21" s="37" t="s">
        <v>21</v>
      </c>
      <c r="C21" s="53" t="s">
        <v>28</v>
      </c>
      <c r="D21" s="54"/>
      <c r="E21" s="55">
        <f>E22</f>
        <v>0</v>
      </c>
      <c r="F21" s="55">
        <f t="shared" ref="F21:P21" si="6">F22</f>
        <v>0</v>
      </c>
      <c r="G21" s="55">
        <f t="shared" si="6"/>
        <v>0</v>
      </c>
      <c r="H21" s="55">
        <f t="shared" si="6"/>
        <v>0</v>
      </c>
      <c r="I21" s="55">
        <f t="shared" si="6"/>
        <v>0</v>
      </c>
      <c r="J21" s="55">
        <f t="shared" si="6"/>
        <v>0</v>
      </c>
      <c r="K21" s="55">
        <f t="shared" si="6"/>
        <v>0</v>
      </c>
      <c r="L21" s="55">
        <f t="shared" si="6"/>
        <v>0</v>
      </c>
      <c r="M21" s="55">
        <f t="shared" si="6"/>
        <v>0</v>
      </c>
      <c r="N21" s="55">
        <f t="shared" si="6"/>
        <v>0</v>
      </c>
      <c r="O21" s="55">
        <f t="shared" si="6"/>
        <v>0</v>
      </c>
      <c r="P21" s="55">
        <f t="shared" si="6"/>
        <v>0</v>
      </c>
    </row>
    <row r="22" spans="2:27" s="52" customFormat="1" ht="10.15" customHeight="1" x14ac:dyDescent="0.25">
      <c r="B22" s="71"/>
      <c r="C22" s="72"/>
      <c r="D22" s="73"/>
      <c r="E22" s="74"/>
      <c r="F22" s="184"/>
      <c r="G22" s="63"/>
      <c r="H22" s="63"/>
      <c r="I22" s="64"/>
      <c r="J22" s="64"/>
      <c r="K22" s="64"/>
      <c r="L22" s="63"/>
      <c r="M22" s="111"/>
      <c r="N22" s="74"/>
      <c r="O22" s="74"/>
      <c r="P22" s="74"/>
      <c r="R22" s="210"/>
      <c r="S22" s="210"/>
      <c r="T22" s="210"/>
      <c r="U22" s="210"/>
      <c r="V22" s="210"/>
      <c r="W22" s="210"/>
      <c r="X22" s="210"/>
      <c r="Y22" s="210"/>
      <c r="Z22" s="210"/>
      <c r="AA22" s="210"/>
    </row>
    <row r="23" spans="2:27" s="52" customFormat="1" ht="20.100000000000001" customHeight="1" x14ac:dyDescent="0.25">
      <c r="B23" s="56" t="s">
        <v>23</v>
      </c>
      <c r="C23" s="57" t="s">
        <v>29</v>
      </c>
      <c r="D23" s="58"/>
      <c r="E23" s="59">
        <f t="shared" ref="E23:P23" si="7">SUM(E24:E28)</f>
        <v>70.2</v>
      </c>
      <c r="F23" s="59">
        <f t="shared" si="7"/>
        <v>70.2</v>
      </c>
      <c r="G23" s="59">
        <f t="shared" si="7"/>
        <v>70.2</v>
      </c>
      <c r="H23" s="59">
        <f t="shared" si="7"/>
        <v>0</v>
      </c>
      <c r="I23" s="59">
        <f t="shared" si="7"/>
        <v>0</v>
      </c>
      <c r="J23" s="59">
        <f t="shared" si="7"/>
        <v>0</v>
      </c>
      <c r="K23" s="59">
        <f t="shared" si="7"/>
        <v>0</v>
      </c>
      <c r="L23" s="59">
        <f t="shared" si="7"/>
        <v>70.2</v>
      </c>
      <c r="M23" s="59">
        <f t="shared" si="7"/>
        <v>70.2</v>
      </c>
      <c r="N23" s="59">
        <f t="shared" si="7"/>
        <v>0</v>
      </c>
      <c r="O23" s="59">
        <f t="shared" si="7"/>
        <v>0</v>
      </c>
      <c r="P23" s="59">
        <f t="shared" si="7"/>
        <v>0</v>
      </c>
      <c r="R23" s="210"/>
      <c r="S23" s="210"/>
      <c r="T23" s="210"/>
      <c r="U23" s="210"/>
      <c r="V23" s="210"/>
      <c r="W23" s="210"/>
      <c r="X23" s="210"/>
      <c r="Y23" s="210"/>
      <c r="Z23" s="210"/>
      <c r="AA23" s="210"/>
    </row>
    <row r="24" spans="2:27" ht="17.25" customHeight="1" x14ac:dyDescent="0.2">
      <c r="B24" s="60" t="s">
        <v>30</v>
      </c>
      <c r="C24" s="174" t="s">
        <v>31</v>
      </c>
      <c r="D24" s="62" t="s">
        <v>32</v>
      </c>
      <c r="E24" s="63">
        <v>10</v>
      </c>
      <c r="F24" s="111">
        <v>10</v>
      </c>
      <c r="G24" s="63">
        <f>SUM(H24:L24)</f>
        <v>10</v>
      </c>
      <c r="H24" s="64">
        <v>0</v>
      </c>
      <c r="I24" s="64">
        <v>0</v>
      </c>
      <c r="J24" s="64">
        <v>0</v>
      </c>
      <c r="K24" s="64">
        <v>0</v>
      </c>
      <c r="L24" s="63">
        <f>M24+N24</f>
        <v>10</v>
      </c>
      <c r="M24" s="150">
        <v>10</v>
      </c>
      <c r="N24" s="64">
        <v>0</v>
      </c>
      <c r="O24" s="64">
        <v>0</v>
      </c>
      <c r="P24" s="64">
        <v>0</v>
      </c>
    </row>
    <row r="25" spans="2:27" ht="23.25" customHeight="1" x14ac:dyDescent="0.2">
      <c r="B25" s="60" t="s">
        <v>33</v>
      </c>
      <c r="C25" s="176" t="s">
        <v>34</v>
      </c>
      <c r="D25" s="62" t="s">
        <v>32</v>
      </c>
      <c r="E25" s="64">
        <v>30</v>
      </c>
      <c r="F25" s="187">
        <f>E25</f>
        <v>30</v>
      </c>
      <c r="G25" s="63">
        <f>SUM(H25:L25)</f>
        <v>30</v>
      </c>
      <c r="H25" s="64">
        <v>0</v>
      </c>
      <c r="I25" s="64">
        <v>0</v>
      </c>
      <c r="J25" s="64">
        <v>0</v>
      </c>
      <c r="K25" s="64">
        <v>0</v>
      </c>
      <c r="L25" s="63">
        <f>M25+N25</f>
        <v>30</v>
      </c>
      <c r="M25" s="150">
        <v>30</v>
      </c>
      <c r="N25" s="64">
        <v>0</v>
      </c>
      <c r="O25" s="64">
        <v>0</v>
      </c>
      <c r="P25" s="64">
        <v>0</v>
      </c>
    </row>
    <row r="26" spans="2:27" ht="28.5" x14ac:dyDescent="0.2">
      <c r="B26" s="60" t="s">
        <v>63</v>
      </c>
      <c r="C26" s="176" t="s">
        <v>454</v>
      </c>
      <c r="D26" s="62" t="s">
        <v>32</v>
      </c>
      <c r="E26" s="64">
        <v>25</v>
      </c>
      <c r="F26" s="187">
        <f>E26</f>
        <v>25</v>
      </c>
      <c r="G26" s="63">
        <f>SUM(H26:L26)</f>
        <v>25</v>
      </c>
      <c r="H26" s="64">
        <v>0</v>
      </c>
      <c r="I26" s="64">
        <v>0</v>
      </c>
      <c r="J26" s="64">
        <v>0</v>
      </c>
      <c r="K26" s="64">
        <v>0</v>
      </c>
      <c r="L26" s="63">
        <f>M26+N26</f>
        <v>25</v>
      </c>
      <c r="M26" s="150">
        <v>25</v>
      </c>
      <c r="N26" s="64">
        <v>0</v>
      </c>
      <c r="O26" s="64">
        <v>0</v>
      </c>
      <c r="P26" s="64">
        <v>0</v>
      </c>
    </row>
    <row r="27" spans="2:27" ht="23.25" customHeight="1" x14ac:dyDescent="0.2">
      <c r="B27" s="60" t="s">
        <v>65</v>
      </c>
      <c r="C27" s="176" t="s">
        <v>455</v>
      </c>
      <c r="D27" s="62" t="s">
        <v>32</v>
      </c>
      <c r="E27" s="64">
        <v>1</v>
      </c>
      <c r="F27" s="187">
        <f>E27</f>
        <v>1</v>
      </c>
      <c r="G27" s="63">
        <f>SUM(H27:L27)</f>
        <v>1</v>
      </c>
      <c r="H27" s="64">
        <v>0</v>
      </c>
      <c r="I27" s="64">
        <v>0</v>
      </c>
      <c r="J27" s="64">
        <v>0</v>
      </c>
      <c r="K27" s="64">
        <v>0</v>
      </c>
      <c r="L27" s="63">
        <f>M27+N27</f>
        <v>1</v>
      </c>
      <c r="M27" s="150">
        <v>1</v>
      </c>
      <c r="N27" s="64">
        <v>0</v>
      </c>
      <c r="O27" s="64">
        <v>0</v>
      </c>
      <c r="P27" s="64">
        <v>0</v>
      </c>
    </row>
    <row r="28" spans="2:27" ht="23.25" customHeight="1" x14ac:dyDescent="0.2">
      <c r="B28" s="60" t="s">
        <v>67</v>
      </c>
      <c r="C28" s="176" t="s">
        <v>472</v>
      </c>
      <c r="D28" s="62" t="s">
        <v>32</v>
      </c>
      <c r="E28" s="64">
        <v>4.2</v>
      </c>
      <c r="F28" s="187">
        <f>E28</f>
        <v>4.2</v>
      </c>
      <c r="G28" s="63">
        <f>SUM(H28:L28)</f>
        <v>4.2</v>
      </c>
      <c r="H28" s="64">
        <v>0</v>
      </c>
      <c r="I28" s="64">
        <v>0</v>
      </c>
      <c r="J28" s="64">
        <v>0</v>
      </c>
      <c r="K28" s="64">
        <v>0</v>
      </c>
      <c r="L28" s="63">
        <f>M28+N28</f>
        <v>4.2</v>
      </c>
      <c r="M28" s="150">
        <v>4.2</v>
      </c>
      <c r="N28" s="64">
        <v>0</v>
      </c>
      <c r="O28" s="64">
        <v>0</v>
      </c>
      <c r="P28" s="64">
        <v>0</v>
      </c>
    </row>
    <row r="29" spans="2:27" s="11" customFormat="1" ht="35.1" customHeight="1" x14ac:dyDescent="0.2">
      <c r="B29" s="45" t="s">
        <v>25</v>
      </c>
      <c r="C29" s="46" t="s">
        <v>176</v>
      </c>
      <c r="D29" s="47"/>
      <c r="E29" s="48">
        <f>E30+E32+E34</f>
        <v>37</v>
      </c>
      <c r="F29" s="48">
        <f t="shared" ref="F29:P29" si="8">F30+F32+F34</f>
        <v>37</v>
      </c>
      <c r="G29" s="48">
        <f t="shared" si="8"/>
        <v>1</v>
      </c>
      <c r="H29" s="48">
        <f t="shared" si="8"/>
        <v>0</v>
      </c>
      <c r="I29" s="48">
        <f t="shared" si="8"/>
        <v>0</v>
      </c>
      <c r="J29" s="48">
        <f t="shared" si="8"/>
        <v>0</v>
      </c>
      <c r="K29" s="48">
        <f t="shared" si="8"/>
        <v>0</v>
      </c>
      <c r="L29" s="48">
        <f t="shared" si="8"/>
        <v>1</v>
      </c>
      <c r="M29" s="48">
        <f t="shared" si="8"/>
        <v>1</v>
      </c>
      <c r="N29" s="48">
        <f t="shared" si="8"/>
        <v>0</v>
      </c>
      <c r="O29" s="48">
        <f t="shared" si="8"/>
        <v>0</v>
      </c>
      <c r="P29" s="48">
        <f t="shared" si="8"/>
        <v>0</v>
      </c>
      <c r="R29" s="209"/>
      <c r="S29" s="209"/>
      <c r="T29" s="209"/>
      <c r="U29" s="209"/>
      <c r="V29" s="209"/>
      <c r="W29" s="209"/>
      <c r="X29" s="209"/>
      <c r="Y29" s="209"/>
      <c r="Z29" s="209"/>
      <c r="AA29" s="209"/>
    </row>
    <row r="30" spans="2:27" s="52" customFormat="1" ht="20.100000000000001" customHeight="1" x14ac:dyDescent="0.25">
      <c r="B30" s="33" t="s">
        <v>19</v>
      </c>
      <c r="C30" s="49" t="s">
        <v>27</v>
      </c>
      <c r="D30" s="50"/>
      <c r="E30" s="51">
        <f>E31</f>
        <v>0</v>
      </c>
      <c r="F30" s="51">
        <f t="shared" ref="F30:P30" si="9">F31</f>
        <v>0</v>
      </c>
      <c r="G30" s="51">
        <f t="shared" si="9"/>
        <v>0</v>
      </c>
      <c r="H30" s="51">
        <f t="shared" si="9"/>
        <v>0</v>
      </c>
      <c r="I30" s="51">
        <f t="shared" si="9"/>
        <v>0</v>
      </c>
      <c r="J30" s="51">
        <f t="shared" si="9"/>
        <v>0</v>
      </c>
      <c r="K30" s="51">
        <f t="shared" si="9"/>
        <v>0</v>
      </c>
      <c r="L30" s="51">
        <f t="shared" si="9"/>
        <v>0</v>
      </c>
      <c r="M30" s="51">
        <f t="shared" si="9"/>
        <v>0</v>
      </c>
      <c r="N30" s="51">
        <f t="shared" si="9"/>
        <v>0</v>
      </c>
      <c r="O30" s="51">
        <f t="shared" si="9"/>
        <v>0</v>
      </c>
      <c r="P30" s="51">
        <f t="shared" si="9"/>
        <v>0</v>
      </c>
      <c r="R30" s="210"/>
      <c r="S30" s="210"/>
      <c r="T30" s="210"/>
      <c r="U30" s="210"/>
      <c r="V30" s="210"/>
      <c r="W30" s="210"/>
      <c r="X30" s="210"/>
      <c r="Y30" s="210"/>
      <c r="Z30" s="210"/>
      <c r="AA30" s="210"/>
    </row>
    <row r="31" spans="2:27" s="52" customFormat="1" ht="10.15" customHeight="1" x14ac:dyDescent="0.25">
      <c r="B31" s="71"/>
      <c r="C31" s="72"/>
      <c r="D31" s="73"/>
      <c r="E31" s="74"/>
      <c r="F31" s="184"/>
      <c r="G31" s="63"/>
      <c r="H31" s="63"/>
      <c r="I31" s="64"/>
      <c r="J31" s="64"/>
      <c r="K31" s="64"/>
      <c r="L31" s="63"/>
      <c r="M31" s="111"/>
      <c r="N31" s="74"/>
      <c r="O31" s="74"/>
      <c r="P31" s="74"/>
      <c r="R31" s="210"/>
      <c r="S31" s="210"/>
      <c r="T31" s="210"/>
      <c r="U31" s="210"/>
      <c r="V31" s="210"/>
      <c r="W31" s="210"/>
      <c r="X31" s="210"/>
      <c r="Y31" s="210"/>
      <c r="Z31" s="210"/>
      <c r="AA31" s="210"/>
    </row>
    <row r="32" spans="2:27" ht="20.100000000000001" customHeight="1" x14ac:dyDescent="0.25">
      <c r="B32" s="37" t="s">
        <v>21</v>
      </c>
      <c r="C32" s="53" t="s">
        <v>28</v>
      </c>
      <c r="D32" s="54"/>
      <c r="E32" s="55">
        <f>E33</f>
        <v>0</v>
      </c>
      <c r="F32" s="55">
        <f t="shared" ref="F32:P32" si="10">F33</f>
        <v>0</v>
      </c>
      <c r="G32" s="55">
        <f t="shared" si="10"/>
        <v>0</v>
      </c>
      <c r="H32" s="55">
        <f t="shared" si="10"/>
        <v>0</v>
      </c>
      <c r="I32" s="55">
        <f t="shared" si="10"/>
        <v>0</v>
      </c>
      <c r="J32" s="55">
        <f t="shared" si="10"/>
        <v>0</v>
      </c>
      <c r="K32" s="55">
        <f t="shared" si="10"/>
        <v>0</v>
      </c>
      <c r="L32" s="55">
        <f t="shared" si="10"/>
        <v>0</v>
      </c>
      <c r="M32" s="55">
        <f t="shared" si="10"/>
        <v>0</v>
      </c>
      <c r="N32" s="55">
        <f t="shared" si="10"/>
        <v>0</v>
      </c>
      <c r="O32" s="55">
        <f t="shared" si="10"/>
        <v>0</v>
      </c>
      <c r="P32" s="55">
        <f t="shared" si="10"/>
        <v>0</v>
      </c>
    </row>
    <row r="33" spans="2:27" s="52" customFormat="1" ht="10.15" customHeight="1" x14ac:dyDescent="0.25">
      <c r="B33" s="71"/>
      <c r="C33" s="72"/>
      <c r="D33" s="73"/>
      <c r="E33" s="74"/>
      <c r="F33" s="184"/>
      <c r="G33" s="63"/>
      <c r="H33" s="63"/>
      <c r="I33" s="64"/>
      <c r="J33" s="64"/>
      <c r="K33" s="64"/>
      <c r="L33" s="63"/>
      <c r="M33" s="111"/>
      <c r="N33" s="74"/>
      <c r="O33" s="74"/>
      <c r="P33" s="74"/>
      <c r="R33" s="210"/>
      <c r="S33" s="210"/>
      <c r="T33" s="210"/>
      <c r="U33" s="210"/>
      <c r="V33" s="210"/>
      <c r="W33" s="210"/>
      <c r="X33" s="210"/>
      <c r="Y33" s="210"/>
      <c r="Z33" s="210"/>
      <c r="AA33" s="210"/>
    </row>
    <row r="34" spans="2:27" s="52" customFormat="1" ht="20.100000000000001" customHeight="1" x14ac:dyDescent="0.25">
      <c r="B34" s="56" t="s">
        <v>23</v>
      </c>
      <c r="C34" s="57" t="s">
        <v>29</v>
      </c>
      <c r="D34" s="58"/>
      <c r="E34" s="59">
        <f>E35</f>
        <v>37</v>
      </c>
      <c r="F34" s="59">
        <f t="shared" ref="F34:P34" si="11">F35</f>
        <v>37</v>
      </c>
      <c r="G34" s="59">
        <f t="shared" si="11"/>
        <v>1</v>
      </c>
      <c r="H34" s="59">
        <f t="shared" si="11"/>
        <v>0</v>
      </c>
      <c r="I34" s="59">
        <f t="shared" si="11"/>
        <v>0</v>
      </c>
      <c r="J34" s="59">
        <f t="shared" si="11"/>
        <v>0</v>
      </c>
      <c r="K34" s="59">
        <f t="shared" si="11"/>
        <v>0</v>
      </c>
      <c r="L34" s="59">
        <f t="shared" si="11"/>
        <v>1</v>
      </c>
      <c r="M34" s="59">
        <f t="shared" si="11"/>
        <v>1</v>
      </c>
      <c r="N34" s="59">
        <f t="shared" si="11"/>
        <v>0</v>
      </c>
      <c r="O34" s="59">
        <f t="shared" si="11"/>
        <v>0</v>
      </c>
      <c r="P34" s="59">
        <f t="shared" si="11"/>
        <v>0</v>
      </c>
      <c r="R34" s="210"/>
      <c r="S34" s="210"/>
      <c r="T34" s="210"/>
      <c r="U34" s="210"/>
      <c r="V34" s="210"/>
      <c r="W34" s="210"/>
      <c r="X34" s="210"/>
      <c r="Y34" s="210"/>
      <c r="Z34" s="210"/>
      <c r="AA34" s="210"/>
    </row>
    <row r="35" spans="2:27" ht="17.25" customHeight="1" x14ac:dyDescent="0.2">
      <c r="B35" s="60" t="s">
        <v>30</v>
      </c>
      <c r="C35" s="174" t="s">
        <v>174</v>
      </c>
      <c r="D35" s="62" t="s">
        <v>175</v>
      </c>
      <c r="E35" s="63">
        <v>37</v>
      </c>
      <c r="F35" s="111">
        <v>37</v>
      </c>
      <c r="G35" s="63">
        <f>SUM(H35:L35)</f>
        <v>1</v>
      </c>
      <c r="H35" s="64">
        <v>0</v>
      </c>
      <c r="I35" s="64">
        <v>0</v>
      </c>
      <c r="J35" s="64">
        <v>0</v>
      </c>
      <c r="K35" s="64">
        <v>0</v>
      </c>
      <c r="L35" s="63">
        <f>M35+N35</f>
        <v>1</v>
      </c>
      <c r="M35" s="150">
        <v>1</v>
      </c>
      <c r="N35" s="64">
        <v>0</v>
      </c>
      <c r="O35" s="64">
        <v>0</v>
      </c>
      <c r="P35" s="64">
        <v>0</v>
      </c>
    </row>
    <row r="36" spans="2:27" ht="35.1" customHeight="1" x14ac:dyDescent="0.2">
      <c r="B36" s="45">
        <v>2</v>
      </c>
      <c r="C36" s="46" t="s">
        <v>35</v>
      </c>
      <c r="D36" s="47"/>
      <c r="E36" s="48">
        <f>E37+E43+E45</f>
        <v>1451.69</v>
      </c>
      <c r="F36" s="48">
        <f t="shared" ref="F36:P36" si="12">F37+F43+F45</f>
        <v>49797.18</v>
      </c>
      <c r="G36" s="48">
        <f t="shared" si="12"/>
        <v>187.02</v>
      </c>
      <c r="H36" s="48">
        <f t="shared" si="12"/>
        <v>0</v>
      </c>
      <c r="I36" s="48">
        <f t="shared" si="12"/>
        <v>0</v>
      </c>
      <c r="J36" s="48">
        <f t="shared" si="12"/>
        <v>0</v>
      </c>
      <c r="K36" s="48">
        <f t="shared" si="12"/>
        <v>0</v>
      </c>
      <c r="L36" s="48">
        <f t="shared" si="12"/>
        <v>187.02</v>
      </c>
      <c r="M36" s="48">
        <f t="shared" si="12"/>
        <v>187.02</v>
      </c>
      <c r="N36" s="48">
        <f t="shared" si="12"/>
        <v>0</v>
      </c>
      <c r="O36" s="48">
        <f t="shared" si="12"/>
        <v>0</v>
      </c>
      <c r="P36" s="48">
        <f t="shared" si="12"/>
        <v>0</v>
      </c>
    </row>
    <row r="37" spans="2:27" s="52" customFormat="1" ht="20.100000000000001" customHeight="1" x14ac:dyDescent="0.25">
      <c r="B37" s="65" t="s">
        <v>19</v>
      </c>
      <c r="C37" s="66" t="s">
        <v>27</v>
      </c>
      <c r="D37" s="67"/>
      <c r="E37" s="68">
        <f>SUM(E38:E42)</f>
        <v>1451.69</v>
      </c>
      <c r="F37" s="68">
        <f t="shared" ref="F37:P37" si="13">SUM(F38:F42)</f>
        <v>49797.18</v>
      </c>
      <c r="G37" s="68">
        <f t="shared" si="13"/>
        <v>187.02</v>
      </c>
      <c r="H37" s="68">
        <f t="shared" si="13"/>
        <v>0</v>
      </c>
      <c r="I37" s="68">
        <f t="shared" si="13"/>
        <v>0</v>
      </c>
      <c r="J37" s="68">
        <f t="shared" si="13"/>
        <v>0</v>
      </c>
      <c r="K37" s="68">
        <f t="shared" si="13"/>
        <v>0</v>
      </c>
      <c r="L37" s="68">
        <f t="shared" si="13"/>
        <v>187.02</v>
      </c>
      <c r="M37" s="68">
        <f t="shared" si="13"/>
        <v>187.02</v>
      </c>
      <c r="N37" s="68">
        <f t="shared" si="13"/>
        <v>0</v>
      </c>
      <c r="O37" s="68">
        <f t="shared" si="13"/>
        <v>0</v>
      </c>
      <c r="P37" s="68">
        <f t="shared" si="13"/>
        <v>0</v>
      </c>
      <c r="R37" s="210"/>
      <c r="S37" s="210"/>
      <c r="T37" s="210"/>
      <c r="U37" s="210"/>
      <c r="V37" s="210"/>
      <c r="W37" s="210"/>
      <c r="X37" s="210"/>
      <c r="Y37" s="210"/>
      <c r="Z37" s="210"/>
      <c r="AA37" s="210"/>
    </row>
    <row r="38" spans="2:27" s="52" customFormat="1" ht="22.5" customHeight="1" x14ac:dyDescent="0.25">
      <c r="B38" s="60" t="s">
        <v>36</v>
      </c>
      <c r="C38" s="174" t="s">
        <v>37</v>
      </c>
      <c r="D38" s="69" t="s">
        <v>38</v>
      </c>
      <c r="E38" s="63">
        <v>138.25</v>
      </c>
      <c r="F38" s="111">
        <v>9029.33</v>
      </c>
      <c r="G38" s="63">
        <f>SUM(H38:L38)</f>
        <v>41.54</v>
      </c>
      <c r="H38" s="63">
        <v>0</v>
      </c>
      <c r="I38" s="63">
        <v>0</v>
      </c>
      <c r="J38" s="63">
        <v>0</v>
      </c>
      <c r="K38" s="63">
        <v>0</v>
      </c>
      <c r="L38" s="63">
        <f>M38+N38</f>
        <v>41.54</v>
      </c>
      <c r="M38" s="111">
        <v>41.54</v>
      </c>
      <c r="N38" s="63">
        <v>0</v>
      </c>
      <c r="O38" s="63">
        <v>0</v>
      </c>
      <c r="P38" s="63">
        <v>0</v>
      </c>
      <c r="R38" s="210"/>
      <c r="S38" s="210"/>
      <c r="T38" s="210"/>
      <c r="U38" s="210"/>
      <c r="V38" s="210"/>
      <c r="W38" s="210"/>
      <c r="X38" s="210"/>
      <c r="Y38" s="210"/>
      <c r="Z38" s="210"/>
      <c r="AA38" s="210"/>
    </row>
    <row r="39" spans="2:27" s="52" customFormat="1" ht="21.75" customHeight="1" x14ac:dyDescent="0.25">
      <c r="B39" s="60" t="s">
        <v>39</v>
      </c>
      <c r="C39" s="175" t="s">
        <v>40</v>
      </c>
      <c r="D39" s="69" t="s">
        <v>38</v>
      </c>
      <c r="E39" s="63">
        <v>144.21</v>
      </c>
      <c r="F39" s="111">
        <v>8019.56</v>
      </c>
      <c r="G39" s="63">
        <f>SUM(H39:L39)</f>
        <v>33.92</v>
      </c>
      <c r="H39" s="63">
        <v>0</v>
      </c>
      <c r="I39" s="63">
        <v>0</v>
      </c>
      <c r="J39" s="63">
        <v>0</v>
      </c>
      <c r="K39" s="63">
        <v>0</v>
      </c>
      <c r="L39" s="63">
        <f>M39+N39</f>
        <v>33.92</v>
      </c>
      <c r="M39" s="111">
        <v>33.92</v>
      </c>
      <c r="N39" s="63">
        <v>0</v>
      </c>
      <c r="O39" s="63">
        <v>0</v>
      </c>
      <c r="P39" s="63">
        <v>0</v>
      </c>
      <c r="R39" s="210"/>
      <c r="S39" s="210"/>
      <c r="T39" s="210"/>
      <c r="U39" s="210"/>
      <c r="V39" s="210"/>
      <c r="W39" s="210"/>
      <c r="X39" s="210"/>
      <c r="Y39" s="210"/>
      <c r="Z39" s="210"/>
      <c r="AA39" s="210"/>
    </row>
    <row r="40" spans="2:27" s="52" customFormat="1" x14ac:dyDescent="0.25">
      <c r="B40" s="60" t="s">
        <v>41</v>
      </c>
      <c r="C40" s="203" t="s">
        <v>42</v>
      </c>
      <c r="D40" s="69" t="s">
        <v>38</v>
      </c>
      <c r="E40" s="63">
        <v>244.75</v>
      </c>
      <c r="F40" s="111">
        <v>18478.43</v>
      </c>
      <c r="G40" s="63">
        <f>SUM(H40:L40)</f>
        <v>59.5</v>
      </c>
      <c r="H40" s="63">
        <v>0</v>
      </c>
      <c r="I40" s="63">
        <v>0</v>
      </c>
      <c r="J40" s="63">
        <v>0</v>
      </c>
      <c r="K40" s="63">
        <v>0</v>
      </c>
      <c r="L40" s="63">
        <f>M40+N40</f>
        <v>59.5</v>
      </c>
      <c r="M40" s="111">
        <v>59.5</v>
      </c>
      <c r="N40" s="63">
        <v>0</v>
      </c>
      <c r="O40" s="63">
        <v>0</v>
      </c>
      <c r="P40" s="63">
        <v>0</v>
      </c>
      <c r="R40" s="210"/>
      <c r="S40" s="210"/>
      <c r="T40" s="210"/>
      <c r="U40" s="210"/>
      <c r="V40" s="210"/>
      <c r="W40" s="210"/>
      <c r="X40" s="210"/>
      <c r="Y40" s="210"/>
      <c r="Z40" s="210"/>
      <c r="AA40" s="210"/>
    </row>
    <row r="41" spans="2:27" s="52" customFormat="1" x14ac:dyDescent="0.25">
      <c r="B41" s="60" t="s">
        <v>43</v>
      </c>
      <c r="C41" s="203" t="s">
        <v>44</v>
      </c>
      <c r="D41" s="69" t="s">
        <v>38</v>
      </c>
      <c r="E41" s="63">
        <v>238.37</v>
      </c>
      <c r="F41" s="111">
        <v>13583.75</v>
      </c>
      <c r="G41" s="63">
        <f>SUM(H41:L41)</f>
        <v>51.06</v>
      </c>
      <c r="H41" s="63">
        <v>0</v>
      </c>
      <c r="I41" s="63">
        <v>0</v>
      </c>
      <c r="J41" s="63">
        <v>0</v>
      </c>
      <c r="K41" s="63">
        <v>0</v>
      </c>
      <c r="L41" s="63">
        <f>M41+N41</f>
        <v>51.06</v>
      </c>
      <c r="M41" s="111">
        <v>51.06</v>
      </c>
      <c r="N41" s="63">
        <v>0</v>
      </c>
      <c r="O41" s="63">
        <v>0</v>
      </c>
      <c r="P41" s="63">
        <v>0</v>
      </c>
      <c r="R41" s="210"/>
      <c r="S41" s="210"/>
      <c r="T41" s="210"/>
      <c r="U41" s="210"/>
      <c r="V41" s="210"/>
      <c r="W41" s="210"/>
      <c r="X41" s="210"/>
      <c r="Y41" s="210"/>
      <c r="Z41" s="210"/>
      <c r="AA41" s="210"/>
    </row>
    <row r="42" spans="2:27" s="52" customFormat="1" ht="47.25" customHeight="1" x14ac:dyDescent="0.25">
      <c r="B42" s="60" t="s">
        <v>45</v>
      </c>
      <c r="C42" s="175" t="s">
        <v>46</v>
      </c>
      <c r="D42" s="69" t="s">
        <v>38</v>
      </c>
      <c r="E42" s="63">
        <v>686.11</v>
      </c>
      <c r="F42" s="111">
        <f>E42</f>
        <v>686.11</v>
      </c>
      <c r="G42" s="63">
        <f>SUM(H42:L42)</f>
        <v>1</v>
      </c>
      <c r="H42" s="63">
        <v>0</v>
      </c>
      <c r="I42" s="63">
        <v>0</v>
      </c>
      <c r="J42" s="63">
        <v>0</v>
      </c>
      <c r="K42" s="63">
        <v>0</v>
      </c>
      <c r="L42" s="63">
        <f>M42+N42</f>
        <v>1</v>
      </c>
      <c r="M42" s="111">
        <v>1</v>
      </c>
      <c r="N42" s="63">
        <v>0</v>
      </c>
      <c r="O42" s="63">
        <v>0</v>
      </c>
      <c r="P42" s="64">
        <v>0</v>
      </c>
      <c r="R42" s="210"/>
      <c r="S42" s="210"/>
      <c r="T42" s="210"/>
      <c r="U42" s="210"/>
      <c r="V42" s="210"/>
      <c r="W42" s="210"/>
      <c r="X42" s="210"/>
      <c r="Y42" s="210"/>
      <c r="Z42" s="210"/>
      <c r="AA42" s="210"/>
    </row>
    <row r="43" spans="2:27" s="52" customFormat="1" ht="20.100000000000001" customHeight="1" x14ac:dyDescent="0.25">
      <c r="B43" s="37" t="s">
        <v>21</v>
      </c>
      <c r="C43" s="38" t="s">
        <v>22</v>
      </c>
      <c r="D43" s="39"/>
      <c r="E43" s="40">
        <f>E44</f>
        <v>0</v>
      </c>
      <c r="F43" s="40">
        <f t="shared" ref="F43:P43" si="14">F44</f>
        <v>0</v>
      </c>
      <c r="G43" s="40">
        <f t="shared" si="14"/>
        <v>0</v>
      </c>
      <c r="H43" s="40">
        <f t="shared" si="14"/>
        <v>0</v>
      </c>
      <c r="I43" s="40">
        <f t="shared" si="14"/>
        <v>0</v>
      </c>
      <c r="J43" s="40">
        <f t="shared" si="14"/>
        <v>0</v>
      </c>
      <c r="K43" s="40">
        <f t="shared" si="14"/>
        <v>0</v>
      </c>
      <c r="L43" s="40">
        <f t="shared" si="14"/>
        <v>0</v>
      </c>
      <c r="M43" s="40">
        <f t="shared" si="14"/>
        <v>0</v>
      </c>
      <c r="N43" s="40">
        <f t="shared" si="14"/>
        <v>0</v>
      </c>
      <c r="O43" s="40">
        <f t="shared" si="14"/>
        <v>0</v>
      </c>
      <c r="P43" s="40">
        <f t="shared" si="14"/>
        <v>0</v>
      </c>
      <c r="R43" s="210"/>
      <c r="S43" s="210"/>
      <c r="T43" s="210"/>
      <c r="U43" s="210"/>
      <c r="V43" s="210"/>
      <c r="W43" s="210"/>
      <c r="X43" s="210"/>
      <c r="Y43" s="210"/>
      <c r="Z43" s="210"/>
      <c r="AA43" s="210"/>
    </row>
    <row r="44" spans="2:27" s="52" customFormat="1" ht="10.15" customHeight="1" x14ac:dyDescent="0.25">
      <c r="B44" s="71"/>
      <c r="C44" s="72"/>
      <c r="D44" s="73"/>
      <c r="E44" s="74"/>
      <c r="F44" s="184"/>
      <c r="G44" s="63"/>
      <c r="H44" s="63"/>
      <c r="I44" s="64"/>
      <c r="J44" s="64"/>
      <c r="K44" s="64"/>
      <c r="L44" s="63"/>
      <c r="M44" s="111"/>
      <c r="N44" s="74"/>
      <c r="O44" s="74"/>
      <c r="P44" s="74"/>
      <c r="R44" s="210"/>
      <c r="S44" s="210"/>
      <c r="T44" s="210"/>
      <c r="U44" s="210"/>
      <c r="V44" s="210"/>
      <c r="W44" s="210"/>
      <c r="X44" s="210"/>
      <c r="Y44" s="210"/>
      <c r="Z44" s="210"/>
      <c r="AA44" s="210"/>
    </row>
    <row r="45" spans="2:27" s="52" customFormat="1" ht="20.100000000000001" customHeight="1" x14ac:dyDescent="0.25">
      <c r="B45" s="75" t="s">
        <v>23</v>
      </c>
      <c r="C45" s="57" t="s">
        <v>29</v>
      </c>
      <c r="D45" s="58"/>
      <c r="E45" s="44">
        <f>E46+E47+E48</f>
        <v>0</v>
      </c>
      <c r="F45" s="44">
        <f t="shared" ref="F45:P45" si="15">F46+F47+F48</f>
        <v>0</v>
      </c>
      <c r="G45" s="44">
        <f t="shared" si="15"/>
        <v>0</v>
      </c>
      <c r="H45" s="44">
        <f t="shared" si="15"/>
        <v>0</v>
      </c>
      <c r="I45" s="44">
        <f t="shared" si="15"/>
        <v>0</v>
      </c>
      <c r="J45" s="44">
        <f t="shared" si="15"/>
        <v>0</v>
      </c>
      <c r="K45" s="44">
        <f t="shared" si="15"/>
        <v>0</v>
      </c>
      <c r="L45" s="44">
        <f t="shared" si="15"/>
        <v>0</v>
      </c>
      <c r="M45" s="44">
        <f t="shared" si="15"/>
        <v>0</v>
      </c>
      <c r="N45" s="44">
        <f t="shared" si="15"/>
        <v>0</v>
      </c>
      <c r="O45" s="44">
        <f t="shared" si="15"/>
        <v>0</v>
      </c>
      <c r="P45" s="44">
        <f t="shared" si="15"/>
        <v>0</v>
      </c>
      <c r="R45" s="210"/>
      <c r="S45" s="210"/>
      <c r="T45" s="210"/>
      <c r="U45" s="210"/>
      <c r="V45" s="210"/>
      <c r="W45" s="210"/>
      <c r="X45" s="210"/>
      <c r="Y45" s="210"/>
      <c r="Z45" s="210"/>
      <c r="AA45" s="210"/>
    </row>
    <row r="46" spans="2:27" s="52" customFormat="1" ht="42.75" hidden="1" x14ac:dyDescent="0.25">
      <c r="B46" s="76" t="s">
        <v>30</v>
      </c>
      <c r="C46" s="61" t="s">
        <v>47</v>
      </c>
      <c r="D46" s="69" t="s">
        <v>38</v>
      </c>
      <c r="E46" s="63"/>
      <c r="F46" s="111"/>
      <c r="G46" s="63"/>
      <c r="H46" s="63"/>
      <c r="I46" s="64"/>
      <c r="J46" s="64"/>
      <c r="K46" s="64"/>
      <c r="L46" s="63"/>
      <c r="M46" s="111"/>
      <c r="N46" s="74"/>
      <c r="O46" s="74"/>
      <c r="P46" s="74"/>
      <c r="R46" s="210"/>
      <c r="S46" s="210"/>
      <c r="T46" s="210"/>
      <c r="U46" s="210"/>
      <c r="V46" s="210"/>
      <c r="W46" s="210"/>
      <c r="X46" s="210"/>
      <c r="Y46" s="210"/>
      <c r="Z46" s="210"/>
      <c r="AA46" s="210"/>
    </row>
    <row r="47" spans="2:27" s="52" customFormat="1" ht="42.75" hidden="1" x14ac:dyDescent="0.25">
      <c r="B47" s="76" t="s">
        <v>33</v>
      </c>
      <c r="C47" s="77" t="s">
        <v>48</v>
      </c>
      <c r="D47" s="69" t="s">
        <v>38</v>
      </c>
      <c r="E47" s="64"/>
      <c r="F47" s="150"/>
      <c r="G47" s="63"/>
      <c r="H47" s="63"/>
      <c r="I47" s="64"/>
      <c r="J47" s="64"/>
      <c r="K47" s="64"/>
      <c r="L47" s="63"/>
      <c r="M47" s="111"/>
      <c r="N47" s="74"/>
      <c r="O47" s="74"/>
      <c r="P47" s="74"/>
      <c r="R47" s="210"/>
      <c r="S47" s="210"/>
      <c r="T47" s="210"/>
      <c r="U47" s="210"/>
      <c r="V47" s="210"/>
      <c r="W47" s="210"/>
      <c r="X47" s="210"/>
      <c r="Y47" s="210"/>
      <c r="Z47" s="210"/>
      <c r="AA47" s="210"/>
    </row>
    <row r="48" spans="2:27" s="52" customFormat="1" ht="10.15" customHeight="1" x14ac:dyDescent="0.25">
      <c r="B48" s="71"/>
      <c r="C48" s="72"/>
      <c r="D48" s="73"/>
      <c r="E48" s="74"/>
      <c r="F48" s="184"/>
      <c r="G48" s="63"/>
      <c r="H48" s="63"/>
      <c r="I48" s="64"/>
      <c r="J48" s="64"/>
      <c r="K48" s="64"/>
      <c r="L48" s="63"/>
      <c r="M48" s="111"/>
      <c r="N48" s="74"/>
      <c r="O48" s="74"/>
      <c r="P48" s="74"/>
      <c r="R48" s="210"/>
      <c r="S48" s="210"/>
      <c r="T48" s="210"/>
      <c r="U48" s="210"/>
      <c r="V48" s="210"/>
      <c r="W48" s="210"/>
      <c r="X48" s="210"/>
      <c r="Y48" s="210"/>
      <c r="Z48" s="210"/>
      <c r="AA48" s="210"/>
    </row>
    <row r="49" spans="2:27" s="10" customFormat="1" ht="48" customHeight="1" x14ac:dyDescent="0.2">
      <c r="B49" s="45">
        <v>4</v>
      </c>
      <c r="C49" s="46" t="s">
        <v>49</v>
      </c>
      <c r="D49" s="47"/>
      <c r="E49" s="48">
        <f>E50+E52+E54</f>
        <v>161</v>
      </c>
      <c r="F49" s="48">
        <f t="shared" ref="F49:P49" si="16">F50+F52+F54</f>
        <v>5</v>
      </c>
      <c r="G49" s="48">
        <f t="shared" si="16"/>
        <v>1</v>
      </c>
      <c r="H49" s="48">
        <f t="shared" si="16"/>
        <v>0</v>
      </c>
      <c r="I49" s="48">
        <f t="shared" si="16"/>
        <v>0</v>
      </c>
      <c r="J49" s="48">
        <f t="shared" si="16"/>
        <v>0</v>
      </c>
      <c r="K49" s="48">
        <f t="shared" si="16"/>
        <v>0</v>
      </c>
      <c r="L49" s="48">
        <f t="shared" si="16"/>
        <v>1</v>
      </c>
      <c r="M49" s="48">
        <f t="shared" si="16"/>
        <v>1</v>
      </c>
      <c r="N49" s="48">
        <f t="shared" si="16"/>
        <v>0</v>
      </c>
      <c r="O49" s="48">
        <f t="shared" si="16"/>
        <v>0</v>
      </c>
      <c r="P49" s="48">
        <f t="shared" si="16"/>
        <v>0</v>
      </c>
      <c r="R49" s="211"/>
      <c r="S49" s="211"/>
      <c r="T49" s="211"/>
      <c r="U49" s="211"/>
      <c r="V49" s="211"/>
      <c r="W49" s="211"/>
      <c r="X49" s="211"/>
      <c r="Y49" s="211"/>
      <c r="Z49" s="211"/>
      <c r="AA49" s="211"/>
    </row>
    <row r="50" spans="2:27" s="79" customFormat="1" ht="20.100000000000001" customHeight="1" x14ac:dyDescent="0.2">
      <c r="B50" s="78" t="s">
        <v>19</v>
      </c>
      <c r="C50" s="49" t="s">
        <v>50</v>
      </c>
      <c r="D50" s="50"/>
      <c r="E50" s="51">
        <f>E51</f>
        <v>0</v>
      </c>
      <c r="F50" s="51">
        <f t="shared" ref="F50:P50" si="17">F51</f>
        <v>0</v>
      </c>
      <c r="G50" s="51">
        <f t="shared" si="17"/>
        <v>0</v>
      </c>
      <c r="H50" s="51">
        <f t="shared" si="17"/>
        <v>0</v>
      </c>
      <c r="I50" s="51">
        <f t="shared" si="17"/>
        <v>0</v>
      </c>
      <c r="J50" s="51">
        <f t="shared" si="17"/>
        <v>0</v>
      </c>
      <c r="K50" s="51">
        <f t="shared" si="17"/>
        <v>0</v>
      </c>
      <c r="L50" s="51">
        <f t="shared" si="17"/>
        <v>0</v>
      </c>
      <c r="M50" s="51">
        <f t="shared" si="17"/>
        <v>0</v>
      </c>
      <c r="N50" s="51">
        <f t="shared" si="17"/>
        <v>0</v>
      </c>
      <c r="O50" s="51">
        <f t="shared" si="17"/>
        <v>0</v>
      </c>
      <c r="P50" s="51">
        <f t="shared" si="17"/>
        <v>0</v>
      </c>
      <c r="R50" s="212"/>
      <c r="S50" s="212"/>
      <c r="T50" s="212"/>
      <c r="U50" s="212"/>
      <c r="V50" s="212"/>
      <c r="W50" s="212"/>
      <c r="X50" s="212"/>
      <c r="Y50" s="212"/>
      <c r="Z50" s="212"/>
      <c r="AA50" s="212"/>
    </row>
    <row r="51" spans="2:27" s="52" customFormat="1" ht="10.15" customHeight="1" x14ac:dyDescent="0.25">
      <c r="B51" s="71"/>
      <c r="C51" s="72"/>
      <c r="D51" s="73"/>
      <c r="E51" s="74"/>
      <c r="F51" s="184"/>
      <c r="G51" s="63"/>
      <c r="H51" s="63"/>
      <c r="I51" s="64"/>
      <c r="J51" s="64"/>
      <c r="K51" s="64"/>
      <c r="L51" s="63"/>
      <c r="M51" s="111"/>
      <c r="N51" s="74"/>
      <c r="O51" s="74"/>
      <c r="P51" s="74"/>
      <c r="R51" s="210"/>
      <c r="S51" s="210"/>
      <c r="T51" s="210"/>
      <c r="U51" s="210"/>
      <c r="V51" s="210"/>
      <c r="W51" s="210"/>
      <c r="X51" s="210"/>
      <c r="Y51" s="210"/>
      <c r="Z51" s="210"/>
      <c r="AA51" s="210"/>
    </row>
    <row r="52" spans="2:27" s="84" customFormat="1" ht="20.100000000000001" customHeight="1" x14ac:dyDescent="0.25">
      <c r="B52" s="80" t="s">
        <v>21</v>
      </c>
      <c r="C52" s="81" t="s">
        <v>51</v>
      </c>
      <c r="D52" s="82"/>
      <c r="E52" s="83">
        <f>E53</f>
        <v>0</v>
      </c>
      <c r="F52" s="83">
        <f t="shared" ref="F52:P52" si="18">F53</f>
        <v>0</v>
      </c>
      <c r="G52" s="83">
        <f t="shared" si="18"/>
        <v>0</v>
      </c>
      <c r="H52" s="83">
        <f t="shared" si="18"/>
        <v>0</v>
      </c>
      <c r="I52" s="83">
        <f t="shared" si="18"/>
        <v>0</v>
      </c>
      <c r="J52" s="83">
        <f t="shared" si="18"/>
        <v>0</v>
      </c>
      <c r="K52" s="83">
        <f t="shared" si="18"/>
        <v>0</v>
      </c>
      <c r="L52" s="83">
        <f t="shared" si="18"/>
        <v>0</v>
      </c>
      <c r="M52" s="83">
        <f t="shared" si="18"/>
        <v>0</v>
      </c>
      <c r="N52" s="83">
        <f t="shared" si="18"/>
        <v>0</v>
      </c>
      <c r="O52" s="83">
        <f t="shared" si="18"/>
        <v>0</v>
      </c>
      <c r="P52" s="83">
        <f t="shared" si="18"/>
        <v>0</v>
      </c>
      <c r="R52" s="213"/>
      <c r="S52" s="213"/>
      <c r="T52" s="213"/>
      <c r="U52" s="213"/>
      <c r="V52" s="213"/>
      <c r="W52" s="213"/>
      <c r="X52" s="213"/>
      <c r="Y52" s="213"/>
      <c r="Z52" s="213"/>
      <c r="AA52" s="213"/>
    </row>
    <row r="53" spans="2:27" s="84" customFormat="1" ht="11.45" customHeight="1" x14ac:dyDescent="0.25">
      <c r="B53" s="197"/>
      <c r="C53" s="198"/>
      <c r="D53" s="194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R53" s="213"/>
      <c r="S53" s="213"/>
      <c r="T53" s="213"/>
      <c r="U53" s="213"/>
      <c r="V53" s="213"/>
      <c r="W53" s="213"/>
      <c r="X53" s="213"/>
      <c r="Y53" s="213"/>
      <c r="Z53" s="213"/>
      <c r="AA53" s="213"/>
    </row>
    <row r="54" spans="2:27" s="88" customFormat="1" ht="20.100000000000001" customHeight="1" x14ac:dyDescent="0.2">
      <c r="B54" s="85" t="s">
        <v>23</v>
      </c>
      <c r="C54" s="57" t="s">
        <v>29</v>
      </c>
      <c r="D54" s="86"/>
      <c r="E54" s="87">
        <f>E55</f>
        <v>161</v>
      </c>
      <c r="F54" s="87">
        <f t="shared" ref="F54:P54" si="19">F55</f>
        <v>5</v>
      </c>
      <c r="G54" s="87">
        <f t="shared" si="19"/>
        <v>1</v>
      </c>
      <c r="H54" s="87">
        <f t="shared" si="19"/>
        <v>0</v>
      </c>
      <c r="I54" s="87">
        <f t="shared" si="19"/>
        <v>0</v>
      </c>
      <c r="J54" s="87">
        <f t="shared" si="19"/>
        <v>0</v>
      </c>
      <c r="K54" s="87">
        <f t="shared" si="19"/>
        <v>0</v>
      </c>
      <c r="L54" s="87">
        <f t="shared" si="19"/>
        <v>1</v>
      </c>
      <c r="M54" s="87">
        <f t="shared" si="19"/>
        <v>1</v>
      </c>
      <c r="N54" s="87">
        <f t="shared" si="19"/>
        <v>0</v>
      </c>
      <c r="O54" s="87">
        <f t="shared" si="19"/>
        <v>0</v>
      </c>
      <c r="P54" s="87">
        <f t="shared" si="19"/>
        <v>0</v>
      </c>
      <c r="R54" s="214"/>
      <c r="S54" s="214"/>
      <c r="T54" s="214"/>
      <c r="U54" s="214"/>
      <c r="V54" s="214"/>
      <c r="W54" s="214"/>
      <c r="X54" s="214"/>
      <c r="Y54" s="214"/>
      <c r="Z54" s="214"/>
      <c r="AA54" s="214"/>
    </row>
    <row r="55" spans="2:27" s="88" customFormat="1" ht="45" customHeight="1" x14ac:dyDescent="0.2">
      <c r="B55" s="89" t="s">
        <v>30</v>
      </c>
      <c r="C55" s="175" t="s">
        <v>52</v>
      </c>
      <c r="D55" s="21" t="s">
        <v>53</v>
      </c>
      <c r="E55" s="148">
        <v>161</v>
      </c>
      <c r="F55" s="149">
        <v>5</v>
      </c>
      <c r="G55" s="90">
        <f>H55+I55+J55+K55+L55</f>
        <v>1</v>
      </c>
      <c r="H55" s="91">
        <v>0</v>
      </c>
      <c r="I55" s="91">
        <v>0</v>
      </c>
      <c r="J55" s="91">
        <v>0</v>
      </c>
      <c r="K55" s="91">
        <v>0</v>
      </c>
      <c r="L55" s="63">
        <f>SUM(M55:N55)</f>
        <v>1</v>
      </c>
      <c r="M55" s="148">
        <v>1</v>
      </c>
      <c r="N55" s="91">
        <v>0</v>
      </c>
      <c r="O55" s="64">
        <v>0</v>
      </c>
      <c r="P55" s="64">
        <v>0</v>
      </c>
      <c r="R55" s="214"/>
      <c r="S55" s="214"/>
      <c r="T55" s="214"/>
      <c r="U55" s="214"/>
      <c r="V55" s="214"/>
      <c r="W55" s="214"/>
      <c r="X55" s="214"/>
      <c r="Y55" s="214"/>
      <c r="Z55" s="214"/>
      <c r="AA55" s="214"/>
    </row>
    <row r="56" spans="2:27" s="88" customFormat="1" ht="35.1" customHeight="1" x14ac:dyDescent="0.2">
      <c r="B56" s="45">
        <v>5</v>
      </c>
      <c r="C56" s="46" t="s">
        <v>54</v>
      </c>
      <c r="D56" s="47"/>
      <c r="E56" s="48">
        <f>E57+E61+E63</f>
        <v>6493.33</v>
      </c>
      <c r="F56" s="48">
        <f t="shared" ref="F56:P56" si="20">F57+F61+F63</f>
        <v>67649.998810000005</v>
      </c>
      <c r="G56" s="48">
        <f>G57+G61+G63</f>
        <v>1913.32</v>
      </c>
      <c r="H56" s="48">
        <f t="shared" si="20"/>
        <v>0</v>
      </c>
      <c r="I56" s="48">
        <f t="shared" si="20"/>
        <v>0</v>
      </c>
      <c r="J56" s="48">
        <f t="shared" si="20"/>
        <v>0</v>
      </c>
      <c r="K56" s="48">
        <f t="shared" si="20"/>
        <v>0</v>
      </c>
      <c r="L56" s="48">
        <f t="shared" si="20"/>
        <v>1913.32</v>
      </c>
      <c r="M56" s="48">
        <f t="shared" si="20"/>
        <v>1913.32</v>
      </c>
      <c r="N56" s="48">
        <f t="shared" si="20"/>
        <v>0</v>
      </c>
      <c r="O56" s="48">
        <f t="shared" si="20"/>
        <v>0</v>
      </c>
      <c r="P56" s="48">
        <f t="shared" si="20"/>
        <v>0</v>
      </c>
      <c r="R56" s="214"/>
      <c r="S56" s="214"/>
      <c r="T56" s="214"/>
      <c r="U56" s="214"/>
      <c r="V56" s="214"/>
      <c r="W56" s="214"/>
      <c r="X56" s="214"/>
      <c r="Y56" s="214"/>
      <c r="Z56" s="214"/>
      <c r="AA56" s="214"/>
    </row>
    <row r="57" spans="2:27" ht="20.100000000000001" customHeight="1" x14ac:dyDescent="0.2">
      <c r="B57" s="78" t="s">
        <v>19</v>
      </c>
      <c r="C57" s="49" t="s">
        <v>55</v>
      </c>
      <c r="D57" s="50"/>
      <c r="E57" s="51">
        <f>SUM(E58:E60)</f>
        <v>2091.7600000000002</v>
      </c>
      <c r="F57" s="51">
        <f t="shared" ref="F57:P57" si="21">SUM(F58:F60)</f>
        <v>2472.59</v>
      </c>
      <c r="G57" s="51">
        <f t="shared" si="21"/>
        <v>1451</v>
      </c>
      <c r="H57" s="51">
        <f t="shared" si="21"/>
        <v>0</v>
      </c>
      <c r="I57" s="51">
        <f t="shared" si="21"/>
        <v>0</v>
      </c>
      <c r="J57" s="51">
        <f t="shared" si="21"/>
        <v>0</v>
      </c>
      <c r="K57" s="51">
        <f t="shared" si="21"/>
        <v>0</v>
      </c>
      <c r="L57" s="51">
        <f t="shared" si="21"/>
        <v>1451</v>
      </c>
      <c r="M57" s="51">
        <f t="shared" si="21"/>
        <v>1451</v>
      </c>
      <c r="N57" s="51">
        <f t="shared" si="21"/>
        <v>0</v>
      </c>
      <c r="O57" s="51">
        <f t="shared" si="21"/>
        <v>0</v>
      </c>
      <c r="P57" s="51">
        <f t="shared" si="21"/>
        <v>0</v>
      </c>
    </row>
    <row r="58" spans="2:27" ht="28.5" x14ac:dyDescent="0.2">
      <c r="B58" s="76" t="s">
        <v>36</v>
      </c>
      <c r="C58" s="173" t="s">
        <v>56</v>
      </c>
      <c r="D58" s="21" t="s">
        <v>57</v>
      </c>
      <c r="E58" s="91">
        <v>2018.76</v>
      </c>
      <c r="F58" s="148">
        <f>2377.36+(1737.67-1715.44)</f>
        <v>2399.59</v>
      </c>
      <c r="G58" s="63">
        <f>SUM(H58:L58)</f>
        <v>1450</v>
      </c>
      <c r="H58" s="91">
        <v>0</v>
      </c>
      <c r="I58" s="91">
        <v>0</v>
      </c>
      <c r="J58" s="91">
        <v>0</v>
      </c>
      <c r="K58" s="91">
        <v>0</v>
      </c>
      <c r="L58" s="63">
        <f>SUM(M58:N58)</f>
        <v>1450</v>
      </c>
      <c r="M58" s="201">
        <v>1450</v>
      </c>
      <c r="N58" s="91">
        <v>0</v>
      </c>
      <c r="O58" s="92">
        <v>0</v>
      </c>
      <c r="P58" s="92">
        <v>0</v>
      </c>
      <c r="R58" s="206">
        <v>1729.48</v>
      </c>
      <c r="S58" s="215">
        <f>R58-M58</f>
        <v>279.48</v>
      </c>
    </row>
    <row r="59" spans="2:27" ht="28.5" hidden="1" customHeight="1" x14ac:dyDescent="0.2">
      <c r="B59" s="76" t="s">
        <v>39</v>
      </c>
      <c r="C59" s="173" t="s">
        <v>58</v>
      </c>
      <c r="D59" s="21" t="s">
        <v>59</v>
      </c>
      <c r="E59" s="93"/>
      <c r="F59" s="188"/>
      <c r="G59" s="63"/>
      <c r="H59" s="91"/>
      <c r="I59" s="91"/>
      <c r="J59" s="91"/>
      <c r="K59" s="91"/>
      <c r="L59" s="63"/>
      <c r="M59" s="148"/>
      <c r="N59" s="91"/>
      <c r="O59" s="92"/>
      <c r="P59" s="92"/>
    </row>
    <row r="60" spans="2:27" ht="18" customHeight="1" x14ac:dyDescent="0.2">
      <c r="B60" s="76" t="s">
        <v>39</v>
      </c>
      <c r="C60" s="174" t="s">
        <v>60</v>
      </c>
      <c r="D60" s="21" t="s">
        <v>59</v>
      </c>
      <c r="E60" s="111">
        <v>73</v>
      </c>
      <c r="F60" s="111">
        <v>73</v>
      </c>
      <c r="G60" s="63">
        <f>SUM(H60:L60)</f>
        <v>1</v>
      </c>
      <c r="H60" s="63">
        <v>0</v>
      </c>
      <c r="I60" s="63">
        <v>0</v>
      </c>
      <c r="J60" s="63">
        <v>0</v>
      </c>
      <c r="K60" s="63">
        <v>0</v>
      </c>
      <c r="L60" s="63">
        <f>SUM(M60:N60)</f>
        <v>1</v>
      </c>
      <c r="M60" s="111">
        <v>1</v>
      </c>
      <c r="N60" s="63">
        <v>0</v>
      </c>
      <c r="O60" s="63">
        <v>0</v>
      </c>
      <c r="P60" s="63">
        <v>0</v>
      </c>
    </row>
    <row r="61" spans="2:27" ht="20.100000000000001" customHeight="1" x14ac:dyDescent="0.2">
      <c r="B61" s="94" t="s">
        <v>21</v>
      </c>
      <c r="C61" s="53" t="s">
        <v>51</v>
      </c>
      <c r="D61" s="54"/>
      <c r="E61" s="55">
        <f>E62</f>
        <v>0</v>
      </c>
      <c r="F61" s="55">
        <f t="shared" ref="F61:P61" si="22">F62</f>
        <v>0</v>
      </c>
      <c r="G61" s="55">
        <f t="shared" si="22"/>
        <v>0</v>
      </c>
      <c r="H61" s="55">
        <f t="shared" si="22"/>
        <v>0</v>
      </c>
      <c r="I61" s="55">
        <f t="shared" si="22"/>
        <v>0</v>
      </c>
      <c r="J61" s="55">
        <f t="shared" si="22"/>
        <v>0</v>
      </c>
      <c r="K61" s="55">
        <f t="shared" si="22"/>
        <v>0</v>
      </c>
      <c r="L61" s="55">
        <f t="shared" si="22"/>
        <v>0</v>
      </c>
      <c r="M61" s="55">
        <f t="shared" si="22"/>
        <v>0</v>
      </c>
      <c r="N61" s="55">
        <f t="shared" si="22"/>
        <v>0</v>
      </c>
      <c r="O61" s="55">
        <f t="shared" si="22"/>
        <v>0</v>
      </c>
      <c r="P61" s="55">
        <f t="shared" si="22"/>
        <v>0</v>
      </c>
    </row>
    <row r="62" spans="2:27" s="84" customFormat="1" ht="11.45" customHeight="1" x14ac:dyDescent="0.25">
      <c r="B62" s="197"/>
      <c r="C62" s="198"/>
      <c r="D62" s="194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R62" s="213"/>
      <c r="S62" s="213"/>
      <c r="T62" s="213"/>
      <c r="U62" s="213"/>
      <c r="V62" s="213"/>
      <c r="W62" s="213"/>
      <c r="X62" s="213"/>
      <c r="Y62" s="213"/>
      <c r="Z62" s="213"/>
      <c r="AA62" s="213"/>
    </row>
    <row r="63" spans="2:27" ht="20.100000000000001" customHeight="1" x14ac:dyDescent="0.2">
      <c r="B63" s="75" t="s">
        <v>23</v>
      </c>
      <c r="C63" s="57" t="s">
        <v>29</v>
      </c>
      <c r="D63" s="58"/>
      <c r="E63" s="59">
        <f>SUM(E64:E142)</f>
        <v>4401.57</v>
      </c>
      <c r="F63" s="59">
        <f t="shared" ref="F63:P63" si="23">SUM(F64:F142)</f>
        <v>65177.408810000001</v>
      </c>
      <c r="G63" s="59">
        <f t="shared" si="23"/>
        <v>462.32</v>
      </c>
      <c r="H63" s="59">
        <f t="shared" si="23"/>
        <v>0</v>
      </c>
      <c r="I63" s="59">
        <f t="shared" si="23"/>
        <v>0</v>
      </c>
      <c r="J63" s="59">
        <f t="shared" si="23"/>
        <v>0</v>
      </c>
      <c r="K63" s="59">
        <f t="shared" si="23"/>
        <v>0</v>
      </c>
      <c r="L63" s="59">
        <f t="shared" si="23"/>
        <v>462.32</v>
      </c>
      <c r="M63" s="59">
        <f>SUM(M64:M142)</f>
        <v>462.32</v>
      </c>
      <c r="N63" s="59">
        <f t="shared" si="23"/>
        <v>0</v>
      </c>
      <c r="O63" s="59">
        <f t="shared" si="23"/>
        <v>0</v>
      </c>
      <c r="P63" s="59">
        <f t="shared" si="23"/>
        <v>0</v>
      </c>
    </row>
    <row r="64" spans="2:27" s="52" customFormat="1" ht="45.75" customHeight="1" x14ac:dyDescent="0.25">
      <c r="B64" s="89" t="s">
        <v>30</v>
      </c>
      <c r="C64" s="174" t="s">
        <v>61</v>
      </c>
      <c r="D64" s="95" t="s">
        <v>59</v>
      </c>
      <c r="E64" s="150">
        <v>45</v>
      </c>
      <c r="F64" s="150">
        <v>45</v>
      </c>
      <c r="G64" s="63">
        <f t="shared" ref="G64:G70" si="24">SUM(H64:L64)</f>
        <v>1</v>
      </c>
      <c r="H64" s="64">
        <v>0</v>
      </c>
      <c r="I64" s="64">
        <v>0</v>
      </c>
      <c r="J64" s="64">
        <v>0</v>
      </c>
      <c r="K64" s="64">
        <v>0</v>
      </c>
      <c r="L64" s="63">
        <f t="shared" ref="L64:L142" si="25">SUM(M64:N64)</f>
        <v>1</v>
      </c>
      <c r="M64" s="150">
        <v>1</v>
      </c>
      <c r="N64" s="64">
        <v>0</v>
      </c>
      <c r="O64" s="96">
        <v>0</v>
      </c>
      <c r="P64" s="96">
        <v>0</v>
      </c>
      <c r="R64" s="210"/>
      <c r="S64" s="210"/>
      <c r="T64" s="210"/>
      <c r="U64" s="210"/>
      <c r="V64" s="210"/>
      <c r="W64" s="210"/>
      <c r="X64" s="210"/>
      <c r="Y64" s="210"/>
      <c r="Z64" s="210"/>
      <c r="AA64" s="210"/>
    </row>
    <row r="65" spans="2:27" s="52" customFormat="1" ht="31.5" customHeight="1" x14ac:dyDescent="0.25">
      <c r="B65" s="89" t="s">
        <v>33</v>
      </c>
      <c r="C65" s="174" t="s">
        <v>62</v>
      </c>
      <c r="D65" s="95" t="s">
        <v>59</v>
      </c>
      <c r="E65" s="150">
        <v>150</v>
      </c>
      <c r="F65" s="150">
        <v>230</v>
      </c>
      <c r="G65" s="63">
        <f t="shared" si="24"/>
        <v>191.2</v>
      </c>
      <c r="H65" s="64">
        <v>0</v>
      </c>
      <c r="I65" s="64">
        <v>0</v>
      </c>
      <c r="J65" s="64">
        <v>0</v>
      </c>
      <c r="K65" s="64">
        <v>0</v>
      </c>
      <c r="L65" s="63">
        <f t="shared" si="25"/>
        <v>191.2</v>
      </c>
      <c r="M65" s="150">
        <f>191.2</f>
        <v>191.2</v>
      </c>
      <c r="N65" s="64">
        <v>0</v>
      </c>
      <c r="O65" s="96">
        <v>0</v>
      </c>
      <c r="P65" s="96">
        <v>0</v>
      </c>
      <c r="R65" s="210"/>
      <c r="S65" s="210"/>
      <c r="T65" s="210"/>
      <c r="U65" s="210"/>
      <c r="V65" s="210"/>
      <c r="W65" s="210"/>
      <c r="X65" s="210"/>
      <c r="Y65" s="210"/>
      <c r="Z65" s="210"/>
      <c r="AA65" s="210"/>
    </row>
    <row r="66" spans="2:27" s="52" customFormat="1" ht="42.75" x14ac:dyDescent="0.25">
      <c r="B66" s="89" t="s">
        <v>63</v>
      </c>
      <c r="C66" s="174" t="s">
        <v>64</v>
      </c>
      <c r="D66" s="95" t="s">
        <v>59</v>
      </c>
      <c r="E66" s="64">
        <v>150</v>
      </c>
      <c r="F66" s="150">
        <f>40+215</f>
        <v>255</v>
      </c>
      <c r="G66" s="63">
        <f>SUM(H66:L66)</f>
        <v>25</v>
      </c>
      <c r="H66" s="64">
        <v>0</v>
      </c>
      <c r="I66" s="64">
        <v>0</v>
      </c>
      <c r="J66" s="64">
        <v>0</v>
      </c>
      <c r="K66" s="64">
        <v>0</v>
      </c>
      <c r="L66" s="63">
        <f t="shared" si="25"/>
        <v>25</v>
      </c>
      <c r="M66" s="150">
        <v>25</v>
      </c>
      <c r="N66" s="64">
        <v>0</v>
      </c>
      <c r="O66" s="96">
        <v>0</v>
      </c>
      <c r="P66" s="96">
        <v>0</v>
      </c>
      <c r="R66" s="210"/>
      <c r="S66" s="210"/>
      <c r="T66" s="210"/>
      <c r="U66" s="210"/>
      <c r="V66" s="210"/>
      <c r="W66" s="210"/>
      <c r="X66" s="210"/>
      <c r="Y66" s="210"/>
      <c r="Z66" s="210"/>
      <c r="AA66" s="210"/>
    </row>
    <row r="67" spans="2:27" s="52" customFormat="1" ht="21" customHeight="1" x14ac:dyDescent="0.25">
      <c r="B67" s="89" t="s">
        <v>65</v>
      </c>
      <c r="C67" s="179" t="s">
        <v>66</v>
      </c>
      <c r="D67" s="97" t="s">
        <v>59</v>
      </c>
      <c r="E67" s="64">
        <v>138</v>
      </c>
      <c r="F67" s="150">
        <v>158</v>
      </c>
      <c r="G67" s="63">
        <f t="shared" si="24"/>
        <v>1</v>
      </c>
      <c r="H67" s="64">
        <v>0</v>
      </c>
      <c r="I67" s="64">
        <v>0</v>
      </c>
      <c r="J67" s="98">
        <v>0</v>
      </c>
      <c r="K67" s="98">
        <v>0</v>
      </c>
      <c r="L67" s="63">
        <f t="shared" si="25"/>
        <v>1</v>
      </c>
      <c r="M67" s="150">
        <v>1</v>
      </c>
      <c r="N67" s="98">
        <v>0</v>
      </c>
      <c r="O67" s="99">
        <v>0</v>
      </c>
      <c r="P67" s="99">
        <v>0</v>
      </c>
      <c r="R67" s="210"/>
      <c r="S67" s="210"/>
      <c r="T67" s="210"/>
      <c r="U67" s="210"/>
      <c r="V67" s="210"/>
      <c r="W67" s="210"/>
      <c r="X67" s="210"/>
      <c r="Y67" s="210"/>
      <c r="Z67" s="210"/>
      <c r="AA67" s="210"/>
    </row>
    <row r="68" spans="2:27" s="52" customFormat="1" ht="47.25" customHeight="1" x14ac:dyDescent="0.25">
      <c r="B68" s="89" t="s">
        <v>67</v>
      </c>
      <c r="C68" s="174" t="s">
        <v>68</v>
      </c>
      <c r="D68" s="95" t="s">
        <v>59</v>
      </c>
      <c r="E68" s="64">
        <v>133</v>
      </c>
      <c r="F68" s="150">
        <f>(3445724.83+474289.32)/1000</f>
        <v>3920.01415</v>
      </c>
      <c r="G68" s="63">
        <f t="shared" si="24"/>
        <v>1</v>
      </c>
      <c r="H68" s="64">
        <v>0</v>
      </c>
      <c r="I68" s="64">
        <v>0</v>
      </c>
      <c r="J68" s="64">
        <v>0</v>
      </c>
      <c r="K68" s="64">
        <v>0</v>
      </c>
      <c r="L68" s="63">
        <f t="shared" si="25"/>
        <v>1</v>
      </c>
      <c r="M68" s="150">
        <v>1</v>
      </c>
      <c r="N68" s="64">
        <v>0</v>
      </c>
      <c r="O68" s="96">
        <v>0</v>
      </c>
      <c r="P68" s="96">
        <v>0</v>
      </c>
      <c r="R68" s="210"/>
      <c r="S68" s="210"/>
      <c r="T68" s="210"/>
      <c r="U68" s="210"/>
      <c r="V68" s="210"/>
      <c r="W68" s="210"/>
      <c r="X68" s="210"/>
      <c r="Y68" s="210"/>
      <c r="Z68" s="210"/>
      <c r="AA68" s="210"/>
    </row>
    <row r="69" spans="2:27" s="52" customFormat="1" ht="78.75" hidden="1" customHeight="1" x14ac:dyDescent="0.25">
      <c r="B69" s="89" t="s">
        <v>69</v>
      </c>
      <c r="C69" s="205" t="s">
        <v>70</v>
      </c>
      <c r="D69" s="95" t="s">
        <v>59</v>
      </c>
      <c r="E69" s="150">
        <v>0</v>
      </c>
      <c r="F69" s="150">
        <f>E69</f>
        <v>0</v>
      </c>
      <c r="G69" s="63">
        <f>SUM(H69:L69)</f>
        <v>0</v>
      </c>
      <c r="H69" s="64">
        <v>0</v>
      </c>
      <c r="I69" s="64">
        <v>0</v>
      </c>
      <c r="J69" s="64">
        <v>0</v>
      </c>
      <c r="K69" s="64">
        <v>0</v>
      </c>
      <c r="L69" s="63">
        <f t="shared" si="25"/>
        <v>0</v>
      </c>
      <c r="M69" s="150">
        <v>0</v>
      </c>
      <c r="N69" s="64">
        <v>0</v>
      </c>
      <c r="O69" s="64">
        <v>0</v>
      </c>
      <c r="P69" s="64">
        <v>0</v>
      </c>
      <c r="R69" s="210"/>
      <c r="S69" s="210" t="s">
        <v>418</v>
      </c>
      <c r="T69" s="210"/>
      <c r="U69" s="210"/>
      <c r="V69" s="210"/>
      <c r="W69" s="210"/>
      <c r="X69" s="210"/>
      <c r="Y69" s="210"/>
      <c r="Z69" s="210"/>
      <c r="AA69" s="210"/>
    </row>
    <row r="70" spans="2:27" s="52" customFormat="1" ht="71.25" x14ac:dyDescent="0.25">
      <c r="B70" s="89" t="s">
        <v>71</v>
      </c>
      <c r="C70" s="174" t="s">
        <v>72</v>
      </c>
      <c r="D70" s="95" t="s">
        <v>59</v>
      </c>
      <c r="E70" s="150">
        <v>71</v>
      </c>
      <c r="F70" s="150">
        <v>71</v>
      </c>
      <c r="G70" s="64">
        <f t="shared" si="24"/>
        <v>1</v>
      </c>
      <c r="H70" s="64">
        <v>0</v>
      </c>
      <c r="I70" s="64">
        <v>0</v>
      </c>
      <c r="J70" s="64">
        <v>0</v>
      </c>
      <c r="K70" s="64">
        <v>0</v>
      </c>
      <c r="L70" s="63">
        <f t="shared" si="25"/>
        <v>1</v>
      </c>
      <c r="M70" s="150">
        <v>1</v>
      </c>
      <c r="N70" s="64">
        <v>0</v>
      </c>
      <c r="O70" s="64">
        <v>0</v>
      </c>
      <c r="P70" s="64">
        <v>0</v>
      </c>
      <c r="R70" s="210"/>
      <c r="S70" s="210"/>
      <c r="T70" s="210"/>
      <c r="U70" s="210"/>
      <c r="V70" s="210"/>
      <c r="W70" s="210"/>
      <c r="X70" s="210"/>
      <c r="Y70" s="210"/>
      <c r="Z70" s="210"/>
      <c r="AA70" s="210"/>
    </row>
    <row r="71" spans="2:27" s="52" customFormat="1" ht="44.25" hidden="1" customHeight="1" x14ac:dyDescent="0.25">
      <c r="B71" s="89" t="s">
        <v>73</v>
      </c>
      <c r="C71" s="100" t="s">
        <v>74</v>
      </c>
      <c r="D71" s="95" t="s">
        <v>59</v>
      </c>
      <c r="E71" s="150"/>
      <c r="F71" s="150"/>
      <c r="G71" s="64"/>
      <c r="H71" s="64"/>
      <c r="I71" s="64"/>
      <c r="J71" s="64"/>
      <c r="K71" s="64"/>
      <c r="L71" s="63"/>
      <c r="M71" s="150"/>
      <c r="N71" s="64"/>
      <c r="O71" s="64"/>
      <c r="P71" s="64"/>
      <c r="R71" s="210"/>
      <c r="S71" s="210"/>
      <c r="T71" s="210"/>
      <c r="U71" s="210"/>
      <c r="V71" s="210"/>
      <c r="W71" s="210"/>
      <c r="X71" s="210"/>
      <c r="Y71" s="210"/>
      <c r="Z71" s="210"/>
      <c r="AA71" s="210"/>
    </row>
    <row r="72" spans="2:27" s="52" customFormat="1" ht="45.75" customHeight="1" x14ac:dyDescent="0.25">
      <c r="B72" s="89" t="s">
        <v>75</v>
      </c>
      <c r="C72" s="174" t="s">
        <v>76</v>
      </c>
      <c r="D72" s="95" t="s">
        <v>59</v>
      </c>
      <c r="E72" s="64">
        <v>55</v>
      </c>
      <c r="F72" s="150">
        <f>1136776.78/1000</f>
        <v>1136.7767799999999</v>
      </c>
      <c r="G72" s="64">
        <f t="shared" ref="G72:G98" si="26">SUM(H72:L72)</f>
        <v>1</v>
      </c>
      <c r="H72" s="64">
        <v>0</v>
      </c>
      <c r="I72" s="64">
        <v>0</v>
      </c>
      <c r="J72" s="64">
        <v>0</v>
      </c>
      <c r="K72" s="64">
        <v>0</v>
      </c>
      <c r="L72" s="63">
        <f t="shared" si="25"/>
        <v>1</v>
      </c>
      <c r="M72" s="150">
        <v>1</v>
      </c>
      <c r="N72" s="64">
        <v>0</v>
      </c>
      <c r="O72" s="64">
        <v>0</v>
      </c>
      <c r="P72" s="64">
        <v>0</v>
      </c>
      <c r="R72" s="210"/>
      <c r="S72" s="210"/>
      <c r="T72" s="210"/>
      <c r="U72" s="210"/>
      <c r="V72" s="210"/>
      <c r="W72" s="210"/>
      <c r="X72" s="210"/>
      <c r="Y72" s="210"/>
      <c r="Z72" s="210"/>
      <c r="AA72" s="210"/>
    </row>
    <row r="73" spans="2:27" s="52" customFormat="1" ht="42.75" x14ac:dyDescent="0.25">
      <c r="B73" s="76" t="s">
        <v>77</v>
      </c>
      <c r="C73" s="199" t="s">
        <v>78</v>
      </c>
      <c r="D73" s="120" t="s">
        <v>59</v>
      </c>
      <c r="E73" s="63">
        <v>170</v>
      </c>
      <c r="F73" s="111">
        <v>16437.16</v>
      </c>
      <c r="G73" s="64">
        <f t="shared" ref="G73" si="27">SUM(H73:L73)</f>
        <v>0.62</v>
      </c>
      <c r="H73" s="64">
        <v>0</v>
      </c>
      <c r="I73" s="64">
        <v>0</v>
      </c>
      <c r="J73" s="64">
        <v>0</v>
      </c>
      <c r="K73" s="64">
        <v>0</v>
      </c>
      <c r="L73" s="63">
        <f t="shared" ref="L73" si="28">SUM(M73:N73)</f>
        <v>0.62</v>
      </c>
      <c r="M73" s="150">
        <v>0.62</v>
      </c>
      <c r="N73" s="64">
        <v>0</v>
      </c>
      <c r="O73" s="64">
        <v>0</v>
      </c>
      <c r="P73" s="64">
        <v>0</v>
      </c>
      <c r="R73" s="210"/>
      <c r="S73" s="210"/>
      <c r="T73" s="210"/>
      <c r="U73" s="210"/>
      <c r="V73" s="210"/>
      <c r="W73" s="210"/>
      <c r="X73" s="210"/>
      <c r="Y73" s="210"/>
      <c r="Z73" s="210"/>
      <c r="AA73" s="210"/>
    </row>
    <row r="74" spans="2:27" s="52" customFormat="1" ht="45.75" customHeight="1" x14ac:dyDescent="0.25">
      <c r="B74" s="76" t="s">
        <v>79</v>
      </c>
      <c r="C74" s="173" t="s">
        <v>80</v>
      </c>
      <c r="D74" s="120" t="s">
        <v>59</v>
      </c>
      <c r="E74" s="111">
        <v>55</v>
      </c>
      <c r="F74" s="111">
        <f>280+24+90</f>
        <v>394</v>
      </c>
      <c r="G74" s="63">
        <f t="shared" si="26"/>
        <v>76.5</v>
      </c>
      <c r="H74" s="63">
        <v>0</v>
      </c>
      <c r="I74" s="63">
        <v>0</v>
      </c>
      <c r="J74" s="63">
        <v>0</v>
      </c>
      <c r="K74" s="63">
        <v>0</v>
      </c>
      <c r="L74" s="63">
        <f t="shared" si="25"/>
        <v>76.5</v>
      </c>
      <c r="M74" s="111">
        <v>76.5</v>
      </c>
      <c r="N74" s="63">
        <v>0</v>
      </c>
      <c r="O74" s="63">
        <v>0</v>
      </c>
      <c r="P74" s="63">
        <v>0</v>
      </c>
      <c r="R74" s="210">
        <v>79.319999999999993</v>
      </c>
      <c r="S74" s="215">
        <f>R74-M74</f>
        <v>2.8199999999999932</v>
      </c>
      <c r="T74" s="210"/>
      <c r="U74" s="210"/>
      <c r="V74" s="210"/>
      <c r="W74" s="210"/>
      <c r="X74" s="210"/>
      <c r="Y74" s="210"/>
      <c r="Z74" s="210"/>
      <c r="AA74" s="210"/>
    </row>
    <row r="75" spans="2:27" s="13" customFormat="1" ht="29.25" customHeight="1" x14ac:dyDescent="0.2">
      <c r="B75" s="89" t="s">
        <v>81</v>
      </c>
      <c r="C75" s="180" t="s">
        <v>82</v>
      </c>
      <c r="D75" s="95" t="s">
        <v>59</v>
      </c>
      <c r="E75" s="147">
        <v>1</v>
      </c>
      <c r="F75" s="147">
        <v>1</v>
      </c>
      <c r="G75" s="64">
        <f t="shared" si="26"/>
        <v>1</v>
      </c>
      <c r="H75" s="64">
        <v>0</v>
      </c>
      <c r="I75" s="64">
        <v>0</v>
      </c>
      <c r="J75" s="64">
        <v>0</v>
      </c>
      <c r="K75" s="64">
        <v>0</v>
      </c>
      <c r="L75" s="63">
        <f t="shared" si="25"/>
        <v>1</v>
      </c>
      <c r="M75" s="155">
        <v>1</v>
      </c>
      <c r="N75" s="64">
        <v>0</v>
      </c>
      <c r="O75" s="64">
        <v>0</v>
      </c>
      <c r="P75" s="64">
        <v>0</v>
      </c>
      <c r="R75" s="216"/>
      <c r="S75" s="216"/>
      <c r="T75" s="216"/>
      <c r="U75" s="216"/>
      <c r="V75" s="216"/>
      <c r="W75" s="216"/>
      <c r="X75" s="216"/>
      <c r="Y75" s="216"/>
      <c r="Z75" s="216"/>
      <c r="AA75" s="216"/>
    </row>
    <row r="76" spans="2:27" s="13" customFormat="1" ht="31.5" customHeight="1" x14ac:dyDescent="0.2">
      <c r="B76" s="89" t="s">
        <v>83</v>
      </c>
      <c r="C76" s="180" t="s">
        <v>84</v>
      </c>
      <c r="D76" s="95" t="s">
        <v>85</v>
      </c>
      <c r="E76" s="147">
        <v>1</v>
      </c>
      <c r="F76" s="147">
        <v>1</v>
      </c>
      <c r="G76" s="64">
        <f t="shared" si="26"/>
        <v>1</v>
      </c>
      <c r="H76" s="64">
        <v>0</v>
      </c>
      <c r="I76" s="64">
        <v>0</v>
      </c>
      <c r="J76" s="64">
        <v>0</v>
      </c>
      <c r="K76" s="64">
        <v>0</v>
      </c>
      <c r="L76" s="63">
        <f t="shared" si="25"/>
        <v>1</v>
      </c>
      <c r="M76" s="155">
        <v>1</v>
      </c>
      <c r="N76" s="64">
        <v>0</v>
      </c>
      <c r="O76" s="64">
        <v>0</v>
      </c>
      <c r="P76" s="64">
        <v>0</v>
      </c>
      <c r="R76" s="216"/>
      <c r="S76" s="216"/>
      <c r="T76" s="216"/>
      <c r="U76" s="216"/>
      <c r="V76" s="216"/>
      <c r="W76" s="216"/>
      <c r="X76" s="216"/>
      <c r="Y76" s="216"/>
      <c r="Z76" s="216"/>
      <c r="AA76" s="216"/>
    </row>
    <row r="77" spans="2:27" s="13" customFormat="1" ht="17.25" customHeight="1" x14ac:dyDescent="0.2">
      <c r="B77" s="89" t="s">
        <v>86</v>
      </c>
      <c r="C77" s="180" t="s">
        <v>87</v>
      </c>
      <c r="D77" s="95" t="s">
        <v>59</v>
      </c>
      <c r="E77" s="103">
        <v>5</v>
      </c>
      <c r="F77" s="147">
        <f>E77</f>
        <v>5</v>
      </c>
      <c r="G77" s="64">
        <f t="shared" si="26"/>
        <v>1</v>
      </c>
      <c r="H77" s="64">
        <v>0</v>
      </c>
      <c r="I77" s="64">
        <v>0</v>
      </c>
      <c r="J77" s="64">
        <v>0</v>
      </c>
      <c r="K77" s="64">
        <v>0</v>
      </c>
      <c r="L77" s="63">
        <f t="shared" si="25"/>
        <v>1</v>
      </c>
      <c r="M77" s="155">
        <v>1</v>
      </c>
      <c r="N77" s="64">
        <v>0</v>
      </c>
      <c r="O77" s="64">
        <v>0</v>
      </c>
      <c r="P77" s="64">
        <v>0</v>
      </c>
      <c r="R77" s="216"/>
      <c r="S77" s="216"/>
      <c r="T77" s="216"/>
      <c r="U77" s="216"/>
      <c r="V77" s="216"/>
      <c r="W77" s="216"/>
      <c r="X77" s="216"/>
      <c r="Y77" s="216"/>
      <c r="Z77" s="216"/>
      <c r="AA77" s="216"/>
    </row>
    <row r="78" spans="2:27" s="13" customFormat="1" ht="20.25" customHeight="1" x14ac:dyDescent="0.2">
      <c r="B78" s="89" t="s">
        <v>88</v>
      </c>
      <c r="C78" s="180" t="s">
        <v>89</v>
      </c>
      <c r="D78" s="95" t="s">
        <v>59</v>
      </c>
      <c r="E78" s="147">
        <v>50</v>
      </c>
      <c r="F78" s="147">
        <f>E78</f>
        <v>50</v>
      </c>
      <c r="G78" s="64">
        <f t="shared" si="26"/>
        <v>1</v>
      </c>
      <c r="H78" s="64">
        <v>0</v>
      </c>
      <c r="I78" s="64">
        <v>0</v>
      </c>
      <c r="J78" s="64">
        <v>0</v>
      </c>
      <c r="K78" s="64">
        <v>0</v>
      </c>
      <c r="L78" s="63">
        <f t="shared" si="25"/>
        <v>1</v>
      </c>
      <c r="M78" s="155">
        <v>1</v>
      </c>
      <c r="N78" s="64">
        <v>0</v>
      </c>
      <c r="O78" s="64">
        <v>0</v>
      </c>
      <c r="P78" s="64">
        <v>0</v>
      </c>
      <c r="R78" s="216"/>
      <c r="S78" s="216"/>
      <c r="T78" s="216"/>
      <c r="U78" s="216"/>
      <c r="V78" s="216"/>
      <c r="W78" s="216"/>
      <c r="X78" s="216"/>
      <c r="Y78" s="216"/>
      <c r="Z78" s="216"/>
      <c r="AA78" s="216"/>
    </row>
    <row r="79" spans="2:27" s="13" customFormat="1" ht="18" customHeight="1" x14ac:dyDescent="0.2">
      <c r="B79" s="89" t="s">
        <v>90</v>
      </c>
      <c r="C79" s="181" t="s">
        <v>91</v>
      </c>
      <c r="D79" s="95" t="s">
        <v>59</v>
      </c>
      <c r="E79" s="147">
        <f>M79</f>
        <v>1</v>
      </c>
      <c r="F79" s="147">
        <f>E79</f>
        <v>1</v>
      </c>
      <c r="G79" s="64">
        <f>SUM(H79:L79)</f>
        <v>1</v>
      </c>
      <c r="H79" s="64">
        <v>0</v>
      </c>
      <c r="I79" s="64">
        <v>0</v>
      </c>
      <c r="J79" s="64">
        <v>0</v>
      </c>
      <c r="K79" s="64">
        <v>0</v>
      </c>
      <c r="L79" s="63">
        <f>SUM(M79:N79)</f>
        <v>1</v>
      </c>
      <c r="M79" s="155">
        <v>1</v>
      </c>
      <c r="N79" s="64">
        <v>0</v>
      </c>
      <c r="O79" s="64">
        <v>0</v>
      </c>
      <c r="P79" s="64">
        <v>0</v>
      </c>
      <c r="R79" s="216"/>
      <c r="S79" s="216"/>
      <c r="T79" s="216"/>
      <c r="U79" s="216"/>
      <c r="V79" s="216"/>
      <c r="W79" s="216"/>
      <c r="X79" s="216"/>
      <c r="Y79" s="216"/>
      <c r="Z79" s="216"/>
      <c r="AA79" s="216"/>
    </row>
    <row r="80" spans="2:27" s="13" customFormat="1" ht="18" customHeight="1" x14ac:dyDescent="0.2">
      <c r="B80" s="89" t="s">
        <v>92</v>
      </c>
      <c r="C80" s="181" t="s">
        <v>93</v>
      </c>
      <c r="D80" s="95" t="s">
        <v>59</v>
      </c>
      <c r="E80" s="147">
        <f>M80</f>
        <v>1</v>
      </c>
      <c r="F80" s="147">
        <f>E80</f>
        <v>1</v>
      </c>
      <c r="G80" s="64">
        <f>SUM(H80:L80)</f>
        <v>1</v>
      </c>
      <c r="H80" s="64">
        <v>0</v>
      </c>
      <c r="I80" s="64">
        <v>0</v>
      </c>
      <c r="J80" s="64">
        <v>0</v>
      </c>
      <c r="K80" s="64">
        <v>0</v>
      </c>
      <c r="L80" s="63">
        <f>SUM(M80:N80)</f>
        <v>1</v>
      </c>
      <c r="M80" s="155">
        <v>1</v>
      </c>
      <c r="N80" s="64">
        <v>0</v>
      </c>
      <c r="O80" s="64">
        <v>0</v>
      </c>
      <c r="P80" s="64">
        <v>0</v>
      </c>
      <c r="R80" s="216"/>
      <c r="S80" s="216"/>
      <c r="T80" s="216"/>
      <c r="U80" s="216"/>
      <c r="V80" s="216"/>
      <c r="W80" s="216"/>
      <c r="X80" s="216"/>
      <c r="Y80" s="216"/>
      <c r="Z80" s="216"/>
      <c r="AA80" s="216"/>
    </row>
    <row r="81" spans="2:27" s="13" customFormat="1" ht="18" customHeight="1" x14ac:dyDescent="0.2">
      <c r="B81" s="89" t="s">
        <v>94</v>
      </c>
      <c r="C81" s="181" t="s">
        <v>456</v>
      </c>
      <c r="D81" s="95" t="s">
        <v>59</v>
      </c>
      <c r="E81" s="147">
        <v>60.5</v>
      </c>
      <c r="F81" s="147">
        <f>E81</f>
        <v>60.5</v>
      </c>
      <c r="G81" s="64">
        <f>SUM(H81:L81)</f>
        <v>1</v>
      </c>
      <c r="H81" s="64">
        <v>0</v>
      </c>
      <c r="I81" s="64">
        <v>0</v>
      </c>
      <c r="J81" s="64">
        <v>0</v>
      </c>
      <c r="K81" s="64">
        <v>0</v>
      </c>
      <c r="L81" s="63">
        <f>SUM(M81:N81)</f>
        <v>1</v>
      </c>
      <c r="M81" s="155">
        <v>1</v>
      </c>
      <c r="N81" s="64">
        <v>0</v>
      </c>
      <c r="O81" s="64">
        <v>0</v>
      </c>
      <c r="P81" s="64">
        <v>0</v>
      </c>
      <c r="R81" s="216"/>
      <c r="S81" s="216"/>
      <c r="T81" s="216"/>
      <c r="U81" s="216"/>
      <c r="V81" s="216"/>
      <c r="W81" s="216"/>
      <c r="X81" s="216"/>
      <c r="Y81" s="216"/>
      <c r="Z81" s="216"/>
      <c r="AA81" s="216"/>
    </row>
    <row r="82" spans="2:27" s="13" customFormat="1" ht="28.5" x14ac:dyDescent="0.2">
      <c r="B82" s="89" t="s">
        <v>96</v>
      </c>
      <c r="C82" s="175" t="s">
        <v>95</v>
      </c>
      <c r="D82" s="95" t="s">
        <v>59</v>
      </c>
      <c r="E82" s="147">
        <v>1</v>
      </c>
      <c r="F82" s="147">
        <v>1</v>
      </c>
      <c r="G82" s="64">
        <f t="shared" si="26"/>
        <v>1</v>
      </c>
      <c r="H82" s="64">
        <v>0</v>
      </c>
      <c r="I82" s="64">
        <v>0</v>
      </c>
      <c r="J82" s="64">
        <v>0</v>
      </c>
      <c r="K82" s="64">
        <v>0</v>
      </c>
      <c r="L82" s="63">
        <f t="shared" si="25"/>
        <v>1</v>
      </c>
      <c r="M82" s="155">
        <v>1</v>
      </c>
      <c r="N82" s="64">
        <v>0</v>
      </c>
      <c r="O82" s="64">
        <v>0</v>
      </c>
      <c r="P82" s="64">
        <v>0</v>
      </c>
      <c r="R82" s="216"/>
      <c r="S82" s="216"/>
      <c r="T82" s="216"/>
      <c r="U82" s="216"/>
      <c r="V82" s="216"/>
      <c r="W82" s="216"/>
      <c r="X82" s="216"/>
      <c r="Y82" s="216"/>
      <c r="Z82" s="216"/>
      <c r="AA82" s="216"/>
    </row>
    <row r="83" spans="2:27" s="13" customFormat="1" ht="31.5" customHeight="1" x14ac:dyDescent="0.2">
      <c r="B83" s="89" t="s">
        <v>98</v>
      </c>
      <c r="C83" s="175" t="s">
        <v>97</v>
      </c>
      <c r="D83" s="95" t="s">
        <v>59</v>
      </c>
      <c r="E83" s="147">
        <v>1</v>
      </c>
      <c r="F83" s="147">
        <v>1</v>
      </c>
      <c r="G83" s="64">
        <f t="shared" si="26"/>
        <v>1</v>
      </c>
      <c r="H83" s="64">
        <v>0</v>
      </c>
      <c r="I83" s="64">
        <v>0</v>
      </c>
      <c r="J83" s="64">
        <v>0</v>
      </c>
      <c r="K83" s="64">
        <v>0</v>
      </c>
      <c r="L83" s="63">
        <f t="shared" si="25"/>
        <v>1</v>
      </c>
      <c r="M83" s="155">
        <v>1</v>
      </c>
      <c r="N83" s="64">
        <v>0</v>
      </c>
      <c r="O83" s="64">
        <v>0</v>
      </c>
      <c r="P83" s="64">
        <v>0</v>
      </c>
      <c r="R83" s="216"/>
      <c r="S83" s="216"/>
      <c r="T83" s="216"/>
      <c r="U83" s="216"/>
      <c r="V83" s="216"/>
      <c r="W83" s="216"/>
      <c r="X83" s="216"/>
      <c r="Y83" s="216"/>
      <c r="Z83" s="216"/>
      <c r="AA83" s="216"/>
    </row>
    <row r="84" spans="2:27" s="13" customFormat="1" ht="42.75" hidden="1" x14ac:dyDescent="0.2">
      <c r="B84" s="89" t="s">
        <v>98</v>
      </c>
      <c r="C84" s="70" t="s">
        <v>99</v>
      </c>
      <c r="D84" s="95" t="s">
        <v>59</v>
      </c>
      <c r="E84" s="147"/>
      <c r="F84" s="147"/>
      <c r="G84" s="64"/>
      <c r="H84" s="64"/>
      <c r="I84" s="64"/>
      <c r="J84" s="64"/>
      <c r="K84" s="64"/>
      <c r="L84" s="63"/>
      <c r="M84" s="155"/>
      <c r="N84" s="64"/>
      <c r="O84" s="64"/>
      <c r="P84" s="64"/>
      <c r="R84" s="216"/>
      <c r="S84" s="216"/>
      <c r="T84" s="216"/>
      <c r="U84" s="216"/>
      <c r="V84" s="216"/>
      <c r="W84" s="216"/>
      <c r="X84" s="216"/>
      <c r="Y84" s="216"/>
      <c r="Z84" s="216"/>
      <c r="AA84" s="216"/>
    </row>
    <row r="85" spans="2:27" s="13" customFormat="1" ht="42.75" hidden="1" x14ac:dyDescent="0.2">
      <c r="B85" s="89" t="s">
        <v>100</v>
      </c>
      <c r="C85" s="70" t="s">
        <v>101</v>
      </c>
      <c r="D85" s="95" t="s">
        <v>59</v>
      </c>
      <c r="E85" s="147"/>
      <c r="F85" s="147"/>
      <c r="G85" s="64"/>
      <c r="H85" s="64"/>
      <c r="I85" s="64"/>
      <c r="J85" s="64"/>
      <c r="K85" s="64"/>
      <c r="L85" s="63"/>
      <c r="M85" s="155"/>
      <c r="N85" s="64"/>
      <c r="O85" s="64"/>
      <c r="P85" s="64"/>
      <c r="R85" s="216"/>
      <c r="S85" s="216"/>
      <c r="T85" s="216"/>
      <c r="U85" s="216"/>
      <c r="V85" s="216"/>
      <c r="W85" s="216"/>
      <c r="X85" s="216"/>
      <c r="Y85" s="216"/>
      <c r="Z85" s="216"/>
      <c r="AA85" s="216"/>
    </row>
    <row r="86" spans="2:27" s="13" customFormat="1" ht="57" x14ac:dyDescent="0.2">
      <c r="B86" s="89" t="s">
        <v>100</v>
      </c>
      <c r="C86" s="175" t="s">
        <v>103</v>
      </c>
      <c r="D86" s="95" t="s">
        <v>59</v>
      </c>
      <c r="E86" s="147">
        <v>1</v>
      </c>
      <c r="F86" s="147">
        <v>1</v>
      </c>
      <c r="G86" s="64">
        <f t="shared" si="26"/>
        <v>1</v>
      </c>
      <c r="H86" s="64">
        <v>0</v>
      </c>
      <c r="I86" s="64">
        <v>0</v>
      </c>
      <c r="J86" s="64">
        <v>0</v>
      </c>
      <c r="K86" s="64">
        <v>0</v>
      </c>
      <c r="L86" s="63">
        <f t="shared" si="25"/>
        <v>1</v>
      </c>
      <c r="M86" s="155">
        <v>1</v>
      </c>
      <c r="N86" s="64">
        <v>0</v>
      </c>
      <c r="O86" s="64">
        <v>0</v>
      </c>
      <c r="P86" s="64">
        <v>0</v>
      </c>
      <c r="R86" s="216"/>
      <c r="S86" s="216"/>
      <c r="T86" s="216"/>
      <c r="U86" s="216"/>
      <c r="V86" s="216"/>
      <c r="W86" s="216"/>
      <c r="X86" s="216"/>
      <c r="Y86" s="216"/>
      <c r="Z86" s="216"/>
      <c r="AA86" s="216"/>
    </row>
    <row r="87" spans="2:27" s="13" customFormat="1" ht="28.5" x14ac:dyDescent="0.2">
      <c r="B87" s="89" t="s">
        <v>102</v>
      </c>
      <c r="C87" s="175" t="s">
        <v>105</v>
      </c>
      <c r="D87" s="95" t="s">
        <v>59</v>
      </c>
      <c r="E87" s="147">
        <v>1</v>
      </c>
      <c r="F87" s="147">
        <v>1</v>
      </c>
      <c r="G87" s="64">
        <f t="shared" si="26"/>
        <v>1</v>
      </c>
      <c r="H87" s="64">
        <v>0</v>
      </c>
      <c r="I87" s="64">
        <v>0</v>
      </c>
      <c r="J87" s="64">
        <v>0</v>
      </c>
      <c r="K87" s="64">
        <v>0</v>
      </c>
      <c r="L87" s="63">
        <f t="shared" si="25"/>
        <v>1</v>
      </c>
      <c r="M87" s="155">
        <v>1</v>
      </c>
      <c r="N87" s="64">
        <v>0</v>
      </c>
      <c r="O87" s="64">
        <v>0</v>
      </c>
      <c r="P87" s="64">
        <v>0</v>
      </c>
      <c r="R87" s="216"/>
      <c r="S87" s="216"/>
      <c r="T87" s="216"/>
      <c r="U87" s="216"/>
      <c r="V87" s="216"/>
      <c r="W87" s="216"/>
      <c r="X87" s="216"/>
      <c r="Y87" s="216"/>
      <c r="Z87" s="216"/>
      <c r="AA87" s="216"/>
    </row>
    <row r="88" spans="2:27" s="13" customFormat="1" ht="28.5" x14ac:dyDescent="0.2">
      <c r="B88" s="89" t="s">
        <v>104</v>
      </c>
      <c r="C88" s="180" t="s">
        <v>107</v>
      </c>
      <c r="D88" s="95" t="s">
        <v>59</v>
      </c>
      <c r="E88" s="147">
        <v>1</v>
      </c>
      <c r="F88" s="147">
        <v>1</v>
      </c>
      <c r="G88" s="64">
        <f t="shared" si="26"/>
        <v>1</v>
      </c>
      <c r="H88" s="64">
        <v>0</v>
      </c>
      <c r="I88" s="64">
        <v>0</v>
      </c>
      <c r="J88" s="64">
        <v>0</v>
      </c>
      <c r="K88" s="64">
        <v>0</v>
      </c>
      <c r="L88" s="63">
        <f t="shared" si="25"/>
        <v>1</v>
      </c>
      <c r="M88" s="155">
        <v>1</v>
      </c>
      <c r="N88" s="64">
        <v>0</v>
      </c>
      <c r="O88" s="64">
        <v>0</v>
      </c>
      <c r="P88" s="64">
        <v>0</v>
      </c>
      <c r="R88" s="216"/>
      <c r="S88" s="216"/>
      <c r="T88" s="216"/>
      <c r="U88" s="216"/>
      <c r="V88" s="216"/>
      <c r="W88" s="216"/>
      <c r="X88" s="216"/>
      <c r="Y88" s="216"/>
      <c r="Z88" s="216"/>
      <c r="AA88" s="216"/>
    </row>
    <row r="89" spans="2:27" s="13" customFormat="1" ht="32.25" customHeight="1" x14ac:dyDescent="0.2">
      <c r="B89" s="89" t="s">
        <v>106</v>
      </c>
      <c r="C89" s="177" t="s">
        <v>109</v>
      </c>
      <c r="D89" s="120" t="s">
        <v>59</v>
      </c>
      <c r="E89" s="147">
        <v>149.35</v>
      </c>
      <c r="F89" s="147">
        <f>E89+453</f>
        <v>602.35</v>
      </c>
      <c r="G89" s="63">
        <f t="shared" si="26"/>
        <v>1</v>
      </c>
      <c r="H89" s="63">
        <v>0</v>
      </c>
      <c r="I89" s="63">
        <v>0</v>
      </c>
      <c r="J89" s="63">
        <v>0</v>
      </c>
      <c r="K89" s="63">
        <v>0</v>
      </c>
      <c r="L89" s="63">
        <f t="shared" si="25"/>
        <v>1</v>
      </c>
      <c r="M89" s="200">
        <v>1</v>
      </c>
      <c r="N89" s="63">
        <v>0</v>
      </c>
      <c r="O89" s="63">
        <v>0</v>
      </c>
      <c r="P89" s="63">
        <v>0</v>
      </c>
      <c r="R89" s="216">
        <v>453</v>
      </c>
      <c r="S89" s="215">
        <f>R89-M89</f>
        <v>452</v>
      </c>
      <c r="T89" s="216"/>
      <c r="U89" s="216"/>
      <c r="V89" s="216"/>
      <c r="W89" s="216"/>
      <c r="X89" s="216"/>
      <c r="Y89" s="216"/>
      <c r="Z89" s="216"/>
      <c r="AA89" s="216"/>
    </row>
    <row r="90" spans="2:27" s="13" customFormat="1" ht="42.75" x14ac:dyDescent="0.2">
      <c r="B90" s="89" t="s">
        <v>108</v>
      </c>
      <c r="C90" s="180" t="s">
        <v>177</v>
      </c>
      <c r="D90" s="95" t="s">
        <v>59</v>
      </c>
      <c r="E90" s="147">
        <v>1</v>
      </c>
      <c r="F90" s="147">
        <v>1</v>
      </c>
      <c r="G90" s="64">
        <f t="shared" si="26"/>
        <v>1</v>
      </c>
      <c r="H90" s="64">
        <v>0</v>
      </c>
      <c r="I90" s="64">
        <v>0</v>
      </c>
      <c r="J90" s="64">
        <v>0</v>
      </c>
      <c r="K90" s="64">
        <v>0</v>
      </c>
      <c r="L90" s="63">
        <f t="shared" si="25"/>
        <v>1</v>
      </c>
      <c r="M90" s="155">
        <v>1</v>
      </c>
      <c r="N90" s="64">
        <v>0</v>
      </c>
      <c r="O90" s="64">
        <v>0</v>
      </c>
      <c r="P90" s="64">
        <v>0</v>
      </c>
      <c r="R90" s="216"/>
      <c r="S90" s="216"/>
      <c r="T90" s="216"/>
      <c r="U90" s="216"/>
      <c r="V90" s="216"/>
      <c r="W90" s="216"/>
      <c r="X90" s="216"/>
      <c r="Y90" s="216"/>
      <c r="Z90" s="216"/>
      <c r="AA90" s="216"/>
    </row>
    <row r="91" spans="2:27" s="13" customFormat="1" ht="42.75" x14ac:dyDescent="0.2">
      <c r="B91" s="89" t="s">
        <v>110</v>
      </c>
      <c r="C91" s="180" t="s">
        <v>112</v>
      </c>
      <c r="D91" s="95" t="s">
        <v>59</v>
      </c>
      <c r="E91" s="147">
        <v>1</v>
      </c>
      <c r="F91" s="147">
        <v>1</v>
      </c>
      <c r="G91" s="64">
        <f t="shared" si="26"/>
        <v>1</v>
      </c>
      <c r="H91" s="64">
        <v>0</v>
      </c>
      <c r="I91" s="64">
        <v>0</v>
      </c>
      <c r="J91" s="64">
        <v>0</v>
      </c>
      <c r="K91" s="64">
        <v>0</v>
      </c>
      <c r="L91" s="63">
        <f t="shared" si="25"/>
        <v>1</v>
      </c>
      <c r="M91" s="155">
        <v>1</v>
      </c>
      <c r="N91" s="64">
        <v>0</v>
      </c>
      <c r="O91" s="64">
        <v>0</v>
      </c>
      <c r="P91" s="64">
        <v>0</v>
      </c>
      <c r="R91" s="216"/>
      <c r="S91" s="216"/>
      <c r="T91" s="216"/>
      <c r="U91" s="216"/>
      <c r="V91" s="216"/>
      <c r="W91" s="216"/>
      <c r="X91" s="216"/>
      <c r="Y91" s="216"/>
      <c r="Z91" s="216"/>
      <c r="AA91" s="216"/>
    </row>
    <row r="92" spans="2:27" s="13" customFormat="1" ht="18.75" hidden="1" customHeight="1" x14ac:dyDescent="0.2">
      <c r="B92" s="89" t="s">
        <v>111</v>
      </c>
      <c r="C92" s="101" t="s">
        <v>114</v>
      </c>
      <c r="D92" s="95" t="s">
        <v>59</v>
      </c>
      <c r="E92" s="103"/>
      <c r="F92" s="147"/>
      <c r="G92" s="64"/>
      <c r="H92" s="64"/>
      <c r="I92" s="64"/>
      <c r="J92" s="64"/>
      <c r="K92" s="64"/>
      <c r="L92" s="63"/>
      <c r="M92" s="155"/>
      <c r="N92" s="64"/>
      <c r="O92" s="64"/>
      <c r="P92" s="64"/>
      <c r="R92" s="216"/>
      <c r="S92" s="216"/>
      <c r="T92" s="216"/>
      <c r="U92" s="216"/>
      <c r="V92" s="216"/>
      <c r="W92" s="216"/>
      <c r="X92" s="216"/>
      <c r="Y92" s="216"/>
      <c r="Z92" s="216"/>
      <c r="AA92" s="216"/>
    </row>
    <row r="93" spans="2:27" ht="42.75" x14ac:dyDescent="0.2">
      <c r="B93" s="89" t="s">
        <v>111</v>
      </c>
      <c r="C93" s="173" t="s">
        <v>116</v>
      </c>
      <c r="D93" s="120" t="s">
        <v>59</v>
      </c>
      <c r="E93" s="63">
        <v>60</v>
      </c>
      <c r="F93" s="111">
        <v>4256.34</v>
      </c>
      <c r="G93" s="63">
        <f t="shared" si="26"/>
        <v>1</v>
      </c>
      <c r="H93" s="63">
        <v>0</v>
      </c>
      <c r="I93" s="63">
        <v>0</v>
      </c>
      <c r="J93" s="63">
        <v>0</v>
      </c>
      <c r="K93" s="63">
        <v>0</v>
      </c>
      <c r="L93" s="63">
        <f t="shared" si="25"/>
        <v>1</v>
      </c>
      <c r="M93" s="202">
        <v>1</v>
      </c>
      <c r="N93" s="63">
        <v>0</v>
      </c>
      <c r="O93" s="63">
        <v>0</v>
      </c>
      <c r="P93" s="63">
        <v>0</v>
      </c>
      <c r="R93" s="206">
        <v>71.099999999999994</v>
      </c>
      <c r="S93" s="215">
        <f>R93-M93</f>
        <v>70.099999999999994</v>
      </c>
    </row>
    <row r="94" spans="2:27" ht="42.75" x14ac:dyDescent="0.2">
      <c r="B94" s="89" t="s">
        <v>113</v>
      </c>
      <c r="C94" s="173" t="s">
        <v>118</v>
      </c>
      <c r="D94" s="120" t="s">
        <v>59</v>
      </c>
      <c r="E94" s="63">
        <v>280</v>
      </c>
      <c r="F94" s="111">
        <v>17308.11</v>
      </c>
      <c r="G94" s="63">
        <f t="shared" si="26"/>
        <v>1</v>
      </c>
      <c r="H94" s="63">
        <v>0</v>
      </c>
      <c r="I94" s="63">
        <v>0</v>
      </c>
      <c r="J94" s="63">
        <v>0</v>
      </c>
      <c r="K94" s="63">
        <v>0</v>
      </c>
      <c r="L94" s="63">
        <f t="shared" si="25"/>
        <v>1</v>
      </c>
      <c r="M94" s="202">
        <v>1</v>
      </c>
      <c r="N94" s="63">
        <v>0</v>
      </c>
      <c r="O94" s="63">
        <v>0</v>
      </c>
      <c r="P94" s="63">
        <v>0</v>
      </c>
      <c r="R94" s="206">
        <v>244.3</v>
      </c>
      <c r="S94" s="215">
        <f>R94-M94</f>
        <v>243.3</v>
      </c>
    </row>
    <row r="95" spans="2:27" ht="42.75" x14ac:dyDescent="0.2">
      <c r="B95" s="89" t="s">
        <v>115</v>
      </c>
      <c r="C95" s="173" t="s">
        <v>120</v>
      </c>
      <c r="D95" s="120" t="s">
        <v>59</v>
      </c>
      <c r="E95" s="63">
        <v>88</v>
      </c>
      <c r="F95" s="111">
        <v>5862.37</v>
      </c>
      <c r="G95" s="63">
        <f t="shared" si="26"/>
        <v>1</v>
      </c>
      <c r="H95" s="63">
        <v>0</v>
      </c>
      <c r="I95" s="63">
        <v>0</v>
      </c>
      <c r="J95" s="63">
        <v>0</v>
      </c>
      <c r="K95" s="63">
        <v>0</v>
      </c>
      <c r="L95" s="63">
        <f t="shared" si="25"/>
        <v>1</v>
      </c>
      <c r="M95" s="202">
        <v>1</v>
      </c>
      <c r="N95" s="63">
        <v>0</v>
      </c>
      <c r="O95" s="63">
        <v>0</v>
      </c>
      <c r="P95" s="63">
        <v>0</v>
      </c>
      <c r="R95" s="206">
        <v>96.8</v>
      </c>
      <c r="S95" s="215">
        <f>R95-M95</f>
        <v>95.8</v>
      </c>
    </row>
    <row r="96" spans="2:27" ht="42.75" x14ac:dyDescent="0.2">
      <c r="B96" s="89" t="s">
        <v>117</v>
      </c>
      <c r="C96" s="173" t="s">
        <v>122</v>
      </c>
      <c r="D96" s="120" t="s">
        <v>59</v>
      </c>
      <c r="E96" s="63">
        <v>62</v>
      </c>
      <c r="F96" s="111">
        <v>7348.23</v>
      </c>
      <c r="G96" s="63">
        <f t="shared" si="26"/>
        <v>1</v>
      </c>
      <c r="H96" s="63">
        <v>0</v>
      </c>
      <c r="I96" s="63">
        <v>0</v>
      </c>
      <c r="J96" s="63">
        <v>0</v>
      </c>
      <c r="K96" s="63">
        <v>0</v>
      </c>
      <c r="L96" s="63">
        <f t="shared" si="25"/>
        <v>1</v>
      </c>
      <c r="M96" s="202">
        <v>1</v>
      </c>
      <c r="N96" s="63">
        <v>0</v>
      </c>
      <c r="O96" s="63">
        <v>0</v>
      </c>
      <c r="P96" s="63">
        <v>0</v>
      </c>
      <c r="R96" s="206">
        <v>77.3</v>
      </c>
      <c r="S96" s="215">
        <f>R96-M96</f>
        <v>76.3</v>
      </c>
    </row>
    <row r="97" spans="2:19" ht="42.75" x14ac:dyDescent="0.2">
      <c r="B97" s="89" t="s">
        <v>119</v>
      </c>
      <c r="C97" s="173" t="s">
        <v>124</v>
      </c>
      <c r="D97" s="120" t="s">
        <v>59</v>
      </c>
      <c r="E97" s="63">
        <v>54</v>
      </c>
      <c r="F97" s="111">
        <v>5858.67</v>
      </c>
      <c r="G97" s="63">
        <f t="shared" si="26"/>
        <v>1</v>
      </c>
      <c r="H97" s="63">
        <v>0</v>
      </c>
      <c r="I97" s="63">
        <v>0</v>
      </c>
      <c r="J97" s="63">
        <v>0</v>
      </c>
      <c r="K97" s="63">
        <v>0</v>
      </c>
      <c r="L97" s="63">
        <f t="shared" si="25"/>
        <v>1</v>
      </c>
      <c r="M97" s="202">
        <v>1</v>
      </c>
      <c r="N97" s="63">
        <v>0</v>
      </c>
      <c r="O97" s="63">
        <v>0</v>
      </c>
      <c r="P97" s="63">
        <v>0</v>
      </c>
      <c r="R97" s="206">
        <v>39.299999999999997</v>
      </c>
      <c r="S97" s="215">
        <f>R97-M97</f>
        <v>38.299999999999997</v>
      </c>
    </row>
    <row r="98" spans="2:19" ht="24.75" customHeight="1" x14ac:dyDescent="0.2">
      <c r="B98" s="89" t="s">
        <v>121</v>
      </c>
      <c r="C98" s="174" t="s">
        <v>126</v>
      </c>
      <c r="D98" s="95" t="s">
        <v>59</v>
      </c>
      <c r="E98" s="64">
        <v>10</v>
      </c>
      <c r="F98" s="150">
        <f>27677.88/1000</f>
        <v>27.677880000000002</v>
      </c>
      <c r="G98" s="64">
        <f t="shared" si="26"/>
        <v>1</v>
      </c>
      <c r="H98" s="64">
        <v>0</v>
      </c>
      <c r="I98" s="64">
        <v>0</v>
      </c>
      <c r="J98" s="64">
        <v>0</v>
      </c>
      <c r="K98" s="64">
        <v>0</v>
      </c>
      <c r="L98" s="63">
        <f t="shared" si="25"/>
        <v>1</v>
      </c>
      <c r="M98" s="150">
        <v>1</v>
      </c>
      <c r="N98" s="64">
        <v>0</v>
      </c>
      <c r="O98" s="64">
        <v>0</v>
      </c>
      <c r="P98" s="64">
        <v>0</v>
      </c>
    </row>
    <row r="99" spans="2:19" ht="18.75" customHeight="1" x14ac:dyDescent="0.2">
      <c r="B99" s="89" t="s">
        <v>123</v>
      </c>
      <c r="C99" s="174" t="s">
        <v>128</v>
      </c>
      <c r="D99" s="95" t="s">
        <v>59</v>
      </c>
      <c r="E99" s="64">
        <v>178.5</v>
      </c>
      <c r="F99" s="150">
        <f>E99</f>
        <v>178.5</v>
      </c>
      <c r="G99" s="64">
        <f>SUM(H99:L99)</f>
        <v>1</v>
      </c>
      <c r="H99" s="64">
        <v>0</v>
      </c>
      <c r="I99" s="64">
        <v>0</v>
      </c>
      <c r="J99" s="64">
        <v>0</v>
      </c>
      <c r="K99" s="64">
        <v>0</v>
      </c>
      <c r="L99" s="63">
        <f t="shared" si="25"/>
        <v>1</v>
      </c>
      <c r="M99" s="150">
        <v>1</v>
      </c>
      <c r="N99" s="64">
        <v>0</v>
      </c>
      <c r="O99" s="64">
        <v>0</v>
      </c>
      <c r="P99" s="64">
        <v>0</v>
      </c>
    </row>
    <row r="100" spans="2:19" ht="61.5" customHeight="1" x14ac:dyDescent="0.2">
      <c r="B100" s="89" t="s">
        <v>125</v>
      </c>
      <c r="C100" s="182" t="s">
        <v>183</v>
      </c>
      <c r="D100" s="95" t="s">
        <v>59</v>
      </c>
      <c r="E100" s="96">
        <v>1</v>
      </c>
      <c r="F100" s="189">
        <v>1</v>
      </c>
      <c r="G100" s="64">
        <v>1</v>
      </c>
      <c r="H100" s="64">
        <v>0</v>
      </c>
      <c r="I100" s="64">
        <v>0</v>
      </c>
      <c r="J100" s="64">
        <v>0</v>
      </c>
      <c r="K100" s="64">
        <v>0</v>
      </c>
      <c r="L100" s="63">
        <f t="shared" si="25"/>
        <v>1</v>
      </c>
      <c r="M100" s="111">
        <v>1</v>
      </c>
      <c r="N100" s="64">
        <v>0</v>
      </c>
      <c r="O100" s="64">
        <v>0</v>
      </c>
      <c r="P100" s="64">
        <v>0</v>
      </c>
    </row>
    <row r="101" spans="2:19" ht="60.75" customHeight="1" x14ac:dyDescent="0.2">
      <c r="B101" s="89" t="s">
        <v>127</v>
      </c>
      <c r="C101" s="182" t="s">
        <v>184</v>
      </c>
      <c r="D101" s="95" t="s">
        <v>59</v>
      </c>
      <c r="E101" s="96">
        <v>1</v>
      </c>
      <c r="F101" s="189">
        <v>1</v>
      </c>
      <c r="G101" s="64">
        <v>1</v>
      </c>
      <c r="H101" s="64">
        <v>0</v>
      </c>
      <c r="I101" s="64">
        <v>0</v>
      </c>
      <c r="J101" s="64">
        <v>0</v>
      </c>
      <c r="K101" s="64">
        <v>0</v>
      </c>
      <c r="L101" s="63">
        <f t="shared" si="25"/>
        <v>1</v>
      </c>
      <c r="M101" s="111">
        <v>1</v>
      </c>
      <c r="N101" s="64">
        <v>0</v>
      </c>
      <c r="O101" s="64">
        <v>0</v>
      </c>
      <c r="P101" s="64">
        <v>0</v>
      </c>
    </row>
    <row r="102" spans="2:19" ht="60" x14ac:dyDescent="0.2">
      <c r="B102" s="89" t="s">
        <v>178</v>
      </c>
      <c r="C102" s="182" t="s">
        <v>185</v>
      </c>
      <c r="D102" s="95" t="s">
        <v>59</v>
      </c>
      <c r="E102" s="96">
        <v>1</v>
      </c>
      <c r="F102" s="189">
        <v>1</v>
      </c>
      <c r="G102" s="64">
        <v>1</v>
      </c>
      <c r="H102" s="64">
        <v>0</v>
      </c>
      <c r="I102" s="64">
        <v>0</v>
      </c>
      <c r="J102" s="64">
        <v>0</v>
      </c>
      <c r="K102" s="64">
        <v>0</v>
      </c>
      <c r="L102" s="63">
        <f t="shared" si="25"/>
        <v>1</v>
      </c>
      <c r="M102" s="111">
        <v>1</v>
      </c>
      <c r="N102" s="64">
        <v>0</v>
      </c>
      <c r="O102" s="64">
        <v>0</v>
      </c>
      <c r="P102" s="64">
        <v>0</v>
      </c>
    </row>
    <row r="103" spans="2:19" ht="60.75" customHeight="1" x14ac:dyDescent="0.2">
      <c r="B103" s="89" t="s">
        <v>179</v>
      </c>
      <c r="C103" s="178" t="s">
        <v>186</v>
      </c>
      <c r="D103" s="95" t="s">
        <v>59</v>
      </c>
      <c r="E103" s="96">
        <v>1</v>
      </c>
      <c r="F103" s="189">
        <v>1</v>
      </c>
      <c r="G103" s="64">
        <v>1</v>
      </c>
      <c r="H103" s="64">
        <v>0</v>
      </c>
      <c r="I103" s="64">
        <v>0</v>
      </c>
      <c r="J103" s="64">
        <v>0</v>
      </c>
      <c r="K103" s="64">
        <v>0</v>
      </c>
      <c r="L103" s="63">
        <f t="shared" si="25"/>
        <v>1</v>
      </c>
      <c r="M103" s="111">
        <v>1</v>
      </c>
      <c r="N103" s="64">
        <v>0</v>
      </c>
      <c r="O103" s="64">
        <v>0</v>
      </c>
      <c r="P103" s="64">
        <v>0</v>
      </c>
    </row>
    <row r="104" spans="2:19" ht="60" x14ac:dyDescent="0.2">
      <c r="B104" s="89" t="s">
        <v>180</v>
      </c>
      <c r="C104" s="178" t="s">
        <v>457</v>
      </c>
      <c r="D104" s="95" t="s">
        <v>59</v>
      </c>
      <c r="E104" s="96">
        <v>1</v>
      </c>
      <c r="F104" s="189">
        <v>1</v>
      </c>
      <c r="G104" s="64">
        <v>1</v>
      </c>
      <c r="H104" s="64">
        <v>0</v>
      </c>
      <c r="I104" s="64">
        <v>0</v>
      </c>
      <c r="J104" s="64">
        <v>0</v>
      </c>
      <c r="K104" s="64">
        <v>0</v>
      </c>
      <c r="L104" s="63">
        <f t="shared" si="25"/>
        <v>1</v>
      </c>
      <c r="M104" s="111">
        <v>1</v>
      </c>
      <c r="N104" s="64">
        <v>0</v>
      </c>
      <c r="O104" s="64">
        <v>0</v>
      </c>
      <c r="P104" s="64">
        <v>0</v>
      </c>
    </row>
    <row r="105" spans="2:19" ht="60" x14ac:dyDescent="0.2">
      <c r="B105" s="89" t="s">
        <v>181</v>
      </c>
      <c r="C105" s="178" t="s">
        <v>458</v>
      </c>
      <c r="D105" s="95" t="s">
        <v>59</v>
      </c>
      <c r="E105" s="96">
        <v>1</v>
      </c>
      <c r="F105" s="189">
        <v>1</v>
      </c>
      <c r="G105" s="64">
        <v>1</v>
      </c>
      <c r="H105" s="64">
        <v>0</v>
      </c>
      <c r="I105" s="64">
        <v>0</v>
      </c>
      <c r="J105" s="64">
        <v>0</v>
      </c>
      <c r="K105" s="64">
        <v>0</v>
      </c>
      <c r="L105" s="63">
        <f t="shared" si="25"/>
        <v>1</v>
      </c>
      <c r="M105" s="111">
        <v>1</v>
      </c>
      <c r="N105" s="64">
        <v>0</v>
      </c>
      <c r="O105" s="64">
        <v>0</v>
      </c>
      <c r="P105" s="64">
        <v>0</v>
      </c>
    </row>
    <row r="106" spans="2:19" ht="60" x14ac:dyDescent="0.2">
      <c r="B106" s="89" t="s">
        <v>182</v>
      </c>
      <c r="C106" s="178" t="s">
        <v>459</v>
      </c>
      <c r="D106" s="95" t="s">
        <v>59</v>
      </c>
      <c r="E106" s="96">
        <v>1</v>
      </c>
      <c r="F106" s="189">
        <v>1</v>
      </c>
      <c r="G106" s="64">
        <v>1</v>
      </c>
      <c r="H106" s="64">
        <v>0</v>
      </c>
      <c r="I106" s="64">
        <v>0</v>
      </c>
      <c r="J106" s="64">
        <v>0</v>
      </c>
      <c r="K106" s="64">
        <v>0</v>
      </c>
      <c r="L106" s="63">
        <f t="shared" si="25"/>
        <v>1</v>
      </c>
      <c r="M106" s="111">
        <v>1</v>
      </c>
      <c r="N106" s="64">
        <v>0</v>
      </c>
      <c r="O106" s="64">
        <v>0</v>
      </c>
      <c r="P106" s="64">
        <v>0</v>
      </c>
    </row>
    <row r="107" spans="2:19" ht="60" x14ac:dyDescent="0.2">
      <c r="B107" s="89" t="s">
        <v>411</v>
      </c>
      <c r="C107" s="178" t="s">
        <v>460</v>
      </c>
      <c r="D107" s="95" t="s">
        <v>59</v>
      </c>
      <c r="E107" s="96">
        <v>1</v>
      </c>
      <c r="F107" s="189">
        <v>1</v>
      </c>
      <c r="G107" s="64">
        <v>1</v>
      </c>
      <c r="H107" s="64">
        <v>0</v>
      </c>
      <c r="I107" s="64">
        <v>0</v>
      </c>
      <c r="J107" s="64">
        <v>0</v>
      </c>
      <c r="K107" s="64">
        <v>0</v>
      </c>
      <c r="L107" s="63">
        <f t="shared" si="25"/>
        <v>1</v>
      </c>
      <c r="M107" s="111">
        <v>1</v>
      </c>
      <c r="N107" s="64">
        <v>0</v>
      </c>
      <c r="O107" s="64">
        <v>0</v>
      </c>
      <c r="P107" s="64">
        <v>0</v>
      </c>
    </row>
    <row r="108" spans="2:19" ht="60" x14ac:dyDescent="0.2">
      <c r="B108" s="89" t="s">
        <v>473</v>
      </c>
      <c r="C108" s="178" t="s">
        <v>461</v>
      </c>
      <c r="D108" s="95" t="s">
        <v>59</v>
      </c>
      <c r="E108" s="96">
        <v>1</v>
      </c>
      <c r="F108" s="189">
        <v>1</v>
      </c>
      <c r="G108" s="64">
        <v>1</v>
      </c>
      <c r="H108" s="64">
        <v>0</v>
      </c>
      <c r="I108" s="64">
        <v>0</v>
      </c>
      <c r="J108" s="64">
        <v>0</v>
      </c>
      <c r="K108" s="64">
        <v>0</v>
      </c>
      <c r="L108" s="63">
        <f t="shared" si="25"/>
        <v>1</v>
      </c>
      <c r="M108" s="111">
        <v>1</v>
      </c>
      <c r="N108" s="64">
        <v>0</v>
      </c>
      <c r="O108" s="64">
        <v>0</v>
      </c>
      <c r="P108" s="64">
        <v>0</v>
      </c>
    </row>
    <row r="109" spans="2:19" ht="60" x14ac:dyDescent="0.2">
      <c r="B109" s="89" t="s">
        <v>474</v>
      </c>
      <c r="C109" s="178" t="s">
        <v>462</v>
      </c>
      <c r="D109" s="95" t="s">
        <v>59</v>
      </c>
      <c r="E109" s="96">
        <v>1</v>
      </c>
      <c r="F109" s="189">
        <v>1</v>
      </c>
      <c r="G109" s="64">
        <v>1</v>
      </c>
      <c r="H109" s="64">
        <v>0</v>
      </c>
      <c r="I109" s="64">
        <v>0</v>
      </c>
      <c r="J109" s="64">
        <v>0</v>
      </c>
      <c r="K109" s="64">
        <v>0</v>
      </c>
      <c r="L109" s="63">
        <f t="shared" si="25"/>
        <v>1</v>
      </c>
      <c r="M109" s="111">
        <v>1</v>
      </c>
      <c r="N109" s="64">
        <v>0</v>
      </c>
      <c r="O109" s="64">
        <v>0</v>
      </c>
      <c r="P109" s="64">
        <v>0</v>
      </c>
    </row>
    <row r="110" spans="2:19" ht="60" x14ac:dyDescent="0.2">
      <c r="B110" s="89" t="s">
        <v>475</v>
      </c>
      <c r="C110" s="178" t="s">
        <v>463</v>
      </c>
      <c r="D110" s="95" t="s">
        <v>59</v>
      </c>
      <c r="E110" s="96">
        <v>1</v>
      </c>
      <c r="F110" s="189">
        <v>1</v>
      </c>
      <c r="G110" s="64">
        <v>1</v>
      </c>
      <c r="H110" s="64">
        <v>0</v>
      </c>
      <c r="I110" s="64">
        <v>0</v>
      </c>
      <c r="J110" s="64">
        <v>0</v>
      </c>
      <c r="K110" s="64">
        <v>0</v>
      </c>
      <c r="L110" s="63">
        <f t="shared" si="25"/>
        <v>1</v>
      </c>
      <c r="M110" s="111">
        <v>1</v>
      </c>
      <c r="N110" s="64">
        <v>0</v>
      </c>
      <c r="O110" s="64">
        <v>0</v>
      </c>
      <c r="P110" s="64">
        <v>0</v>
      </c>
    </row>
    <row r="111" spans="2:19" ht="60" x14ac:dyDescent="0.2">
      <c r="B111" s="89" t="s">
        <v>476</v>
      </c>
      <c r="C111" s="178" t="s">
        <v>464</v>
      </c>
      <c r="D111" s="95" t="s">
        <v>59</v>
      </c>
      <c r="E111" s="96">
        <v>1</v>
      </c>
      <c r="F111" s="189">
        <v>1</v>
      </c>
      <c r="G111" s="64">
        <v>1</v>
      </c>
      <c r="H111" s="64">
        <v>0</v>
      </c>
      <c r="I111" s="64">
        <v>0</v>
      </c>
      <c r="J111" s="64">
        <v>0</v>
      </c>
      <c r="K111" s="64">
        <v>0</v>
      </c>
      <c r="L111" s="63">
        <f t="shared" si="25"/>
        <v>1</v>
      </c>
      <c r="M111" s="111">
        <v>1</v>
      </c>
      <c r="N111" s="64">
        <v>0</v>
      </c>
      <c r="O111" s="64">
        <v>0</v>
      </c>
      <c r="P111" s="64">
        <v>0</v>
      </c>
    </row>
    <row r="112" spans="2:19" ht="60" x14ac:dyDescent="0.2">
      <c r="B112" s="89" t="s">
        <v>477</v>
      </c>
      <c r="C112" s="178" t="s">
        <v>465</v>
      </c>
      <c r="D112" s="95" t="s">
        <v>59</v>
      </c>
      <c r="E112" s="96">
        <v>1</v>
      </c>
      <c r="F112" s="189">
        <v>1</v>
      </c>
      <c r="G112" s="64">
        <v>1</v>
      </c>
      <c r="H112" s="64">
        <v>0</v>
      </c>
      <c r="I112" s="64">
        <v>0</v>
      </c>
      <c r="J112" s="64">
        <v>0</v>
      </c>
      <c r="K112" s="64">
        <v>0</v>
      </c>
      <c r="L112" s="63">
        <f t="shared" si="25"/>
        <v>1</v>
      </c>
      <c r="M112" s="111">
        <v>1</v>
      </c>
      <c r="N112" s="64">
        <v>0</v>
      </c>
      <c r="O112" s="64">
        <v>0</v>
      </c>
      <c r="P112" s="64">
        <v>0</v>
      </c>
    </row>
    <row r="113" spans="2:16" ht="60" x14ac:dyDescent="0.2">
      <c r="B113" s="89" t="s">
        <v>478</v>
      </c>
      <c r="C113" s="178" t="s">
        <v>466</v>
      </c>
      <c r="D113" s="95" t="s">
        <v>59</v>
      </c>
      <c r="E113" s="96">
        <v>1</v>
      </c>
      <c r="F113" s="189">
        <v>1</v>
      </c>
      <c r="G113" s="64">
        <v>1</v>
      </c>
      <c r="H113" s="64">
        <v>0</v>
      </c>
      <c r="I113" s="64">
        <v>0</v>
      </c>
      <c r="J113" s="64">
        <v>0</v>
      </c>
      <c r="K113" s="64">
        <v>0</v>
      </c>
      <c r="L113" s="63">
        <f t="shared" si="25"/>
        <v>1</v>
      </c>
      <c r="M113" s="111">
        <v>1</v>
      </c>
      <c r="N113" s="64">
        <v>0</v>
      </c>
      <c r="O113" s="64">
        <v>0</v>
      </c>
      <c r="P113" s="64">
        <v>0</v>
      </c>
    </row>
    <row r="114" spans="2:16" ht="60" x14ac:dyDescent="0.2">
      <c r="B114" s="89" t="s">
        <v>479</v>
      </c>
      <c r="C114" s="178" t="s">
        <v>467</v>
      </c>
      <c r="D114" s="95" t="s">
        <v>59</v>
      </c>
      <c r="E114" s="96">
        <v>1</v>
      </c>
      <c r="F114" s="189">
        <v>1</v>
      </c>
      <c r="G114" s="64">
        <v>1</v>
      </c>
      <c r="H114" s="64">
        <v>0</v>
      </c>
      <c r="I114" s="64">
        <v>0</v>
      </c>
      <c r="J114" s="64">
        <v>0</v>
      </c>
      <c r="K114" s="64">
        <v>0</v>
      </c>
      <c r="L114" s="63">
        <f t="shared" si="25"/>
        <v>1</v>
      </c>
      <c r="M114" s="111">
        <v>1</v>
      </c>
      <c r="N114" s="64">
        <v>0</v>
      </c>
      <c r="O114" s="64">
        <v>0</v>
      </c>
      <c r="P114" s="64">
        <v>0</v>
      </c>
    </row>
    <row r="115" spans="2:16" ht="60" x14ac:dyDescent="0.2">
      <c r="B115" s="89" t="s">
        <v>480</v>
      </c>
      <c r="C115" s="178" t="s">
        <v>468</v>
      </c>
      <c r="D115" s="95" t="s">
        <v>59</v>
      </c>
      <c r="E115" s="96">
        <v>1</v>
      </c>
      <c r="F115" s="189">
        <v>1</v>
      </c>
      <c r="G115" s="64">
        <v>1</v>
      </c>
      <c r="H115" s="64">
        <v>0</v>
      </c>
      <c r="I115" s="64">
        <v>0</v>
      </c>
      <c r="J115" s="64">
        <v>0</v>
      </c>
      <c r="K115" s="64">
        <v>0</v>
      </c>
      <c r="L115" s="63">
        <f t="shared" si="25"/>
        <v>1</v>
      </c>
      <c r="M115" s="111">
        <v>1</v>
      </c>
      <c r="N115" s="64">
        <v>0</v>
      </c>
      <c r="O115" s="64">
        <v>0</v>
      </c>
      <c r="P115" s="64">
        <v>0</v>
      </c>
    </row>
    <row r="116" spans="2:16" ht="60" x14ac:dyDescent="0.2">
      <c r="B116" s="89" t="s">
        <v>481</v>
      </c>
      <c r="C116" s="178" t="s">
        <v>469</v>
      </c>
      <c r="D116" s="95" t="s">
        <v>59</v>
      </c>
      <c r="E116" s="96">
        <v>1</v>
      </c>
      <c r="F116" s="189">
        <v>1</v>
      </c>
      <c r="G116" s="64">
        <v>1</v>
      </c>
      <c r="H116" s="64">
        <v>0</v>
      </c>
      <c r="I116" s="64">
        <v>0</v>
      </c>
      <c r="J116" s="64">
        <v>0</v>
      </c>
      <c r="K116" s="64">
        <v>0</v>
      </c>
      <c r="L116" s="63">
        <f t="shared" si="25"/>
        <v>1</v>
      </c>
      <c r="M116" s="111">
        <v>1</v>
      </c>
      <c r="N116" s="64">
        <v>0</v>
      </c>
      <c r="O116" s="64">
        <v>0</v>
      </c>
      <c r="P116" s="64">
        <v>0</v>
      </c>
    </row>
    <row r="117" spans="2:16" ht="30" x14ac:dyDescent="0.2">
      <c r="B117" s="89" t="s">
        <v>482</v>
      </c>
      <c r="C117" s="178" t="s">
        <v>410</v>
      </c>
      <c r="D117" s="95" t="s">
        <v>59</v>
      </c>
      <c r="E117" s="96">
        <v>2384.2199999999998</v>
      </c>
      <c r="F117" s="189">
        <v>919.71</v>
      </c>
      <c r="G117" s="64">
        <f>SUM(H117:L117)</f>
        <v>100</v>
      </c>
      <c r="H117" s="64">
        <v>0</v>
      </c>
      <c r="I117" s="64">
        <v>0</v>
      </c>
      <c r="J117" s="64">
        <v>0</v>
      </c>
      <c r="K117" s="64">
        <v>0</v>
      </c>
      <c r="L117" s="63">
        <f t="shared" si="25"/>
        <v>100</v>
      </c>
      <c r="M117" s="150">
        <v>100</v>
      </c>
      <c r="N117" s="64">
        <v>0</v>
      </c>
      <c r="O117" s="64">
        <v>0</v>
      </c>
      <c r="P117" s="64">
        <v>0</v>
      </c>
    </row>
    <row r="118" spans="2:16" ht="45" x14ac:dyDescent="0.2">
      <c r="B118" s="89" t="s">
        <v>483</v>
      </c>
      <c r="C118" s="178" t="s">
        <v>412</v>
      </c>
      <c r="D118" s="95" t="s">
        <v>59</v>
      </c>
      <c r="E118" s="96">
        <v>1</v>
      </c>
      <c r="F118" s="189">
        <v>1</v>
      </c>
      <c r="G118" s="64">
        <f>SUM(H118:L118)</f>
        <v>1</v>
      </c>
      <c r="H118" s="64">
        <v>0</v>
      </c>
      <c r="I118" s="64">
        <v>0</v>
      </c>
      <c r="J118" s="64">
        <v>0</v>
      </c>
      <c r="K118" s="64">
        <v>0</v>
      </c>
      <c r="L118" s="63">
        <f t="shared" si="25"/>
        <v>1</v>
      </c>
      <c r="M118" s="150">
        <v>1</v>
      </c>
      <c r="N118" s="64">
        <v>0</v>
      </c>
      <c r="O118" s="64">
        <v>0</v>
      </c>
      <c r="P118" s="64">
        <v>0</v>
      </c>
    </row>
    <row r="119" spans="2:16" ht="56.25" customHeight="1" x14ac:dyDescent="0.2">
      <c r="B119" s="89" t="s">
        <v>484</v>
      </c>
      <c r="C119" s="178" t="s">
        <v>508</v>
      </c>
      <c r="D119" s="95" t="s">
        <v>59</v>
      </c>
      <c r="E119" s="96">
        <v>1</v>
      </c>
      <c r="F119" s="96">
        <v>1</v>
      </c>
      <c r="G119" s="64">
        <v>1</v>
      </c>
      <c r="H119" s="64">
        <v>0</v>
      </c>
      <c r="I119" s="64">
        <v>0</v>
      </c>
      <c r="J119" s="64">
        <v>0</v>
      </c>
      <c r="K119" s="64">
        <v>0</v>
      </c>
      <c r="L119" s="63">
        <f t="shared" ref="L119:L125" si="29">SUM(M119:N119)</f>
        <v>1</v>
      </c>
      <c r="M119" s="111">
        <v>1</v>
      </c>
      <c r="N119" s="64">
        <v>0</v>
      </c>
      <c r="O119" s="64">
        <v>0</v>
      </c>
      <c r="P119" s="64">
        <v>0</v>
      </c>
    </row>
    <row r="120" spans="2:16" ht="56.25" customHeight="1" x14ac:dyDescent="0.2">
      <c r="B120" s="89" t="s">
        <v>485</v>
      </c>
      <c r="C120" s="178" t="s">
        <v>509</v>
      </c>
      <c r="D120" s="95" t="s">
        <v>59</v>
      </c>
      <c r="E120" s="96">
        <v>1</v>
      </c>
      <c r="F120" s="96">
        <v>1</v>
      </c>
      <c r="G120" s="64">
        <v>1</v>
      </c>
      <c r="H120" s="64">
        <v>0</v>
      </c>
      <c r="I120" s="64">
        <v>0</v>
      </c>
      <c r="J120" s="64">
        <v>0</v>
      </c>
      <c r="K120" s="64">
        <v>0</v>
      </c>
      <c r="L120" s="63">
        <f t="shared" si="29"/>
        <v>1</v>
      </c>
      <c r="M120" s="111">
        <v>1</v>
      </c>
      <c r="N120" s="64">
        <v>0</v>
      </c>
      <c r="O120" s="64">
        <v>0</v>
      </c>
      <c r="P120" s="64">
        <v>0</v>
      </c>
    </row>
    <row r="121" spans="2:16" ht="56.25" customHeight="1" x14ac:dyDescent="0.2">
      <c r="B121" s="89" t="s">
        <v>486</v>
      </c>
      <c r="C121" s="178" t="s">
        <v>510</v>
      </c>
      <c r="D121" s="95" t="s">
        <v>59</v>
      </c>
      <c r="E121" s="96">
        <v>1</v>
      </c>
      <c r="F121" s="96">
        <v>1</v>
      </c>
      <c r="G121" s="64">
        <v>1</v>
      </c>
      <c r="H121" s="64">
        <v>0</v>
      </c>
      <c r="I121" s="64">
        <v>0</v>
      </c>
      <c r="J121" s="64">
        <v>0</v>
      </c>
      <c r="K121" s="64">
        <v>0</v>
      </c>
      <c r="L121" s="63">
        <f t="shared" si="29"/>
        <v>1</v>
      </c>
      <c r="M121" s="111">
        <v>1</v>
      </c>
      <c r="N121" s="64">
        <v>0</v>
      </c>
      <c r="O121" s="64">
        <v>0</v>
      </c>
      <c r="P121" s="64">
        <v>0</v>
      </c>
    </row>
    <row r="122" spans="2:16" ht="56.25" customHeight="1" x14ac:dyDescent="0.2">
      <c r="B122" s="89" t="s">
        <v>487</v>
      </c>
      <c r="C122" s="178" t="s">
        <v>511</v>
      </c>
      <c r="D122" s="95" t="s">
        <v>59</v>
      </c>
      <c r="E122" s="96">
        <v>1</v>
      </c>
      <c r="F122" s="96">
        <v>1</v>
      </c>
      <c r="G122" s="64">
        <v>1</v>
      </c>
      <c r="H122" s="64">
        <v>0</v>
      </c>
      <c r="I122" s="64">
        <v>0</v>
      </c>
      <c r="J122" s="64">
        <v>0</v>
      </c>
      <c r="K122" s="64">
        <v>0</v>
      </c>
      <c r="L122" s="63">
        <f t="shared" si="29"/>
        <v>1</v>
      </c>
      <c r="M122" s="111">
        <v>1</v>
      </c>
      <c r="N122" s="64">
        <v>0</v>
      </c>
      <c r="O122" s="64">
        <v>0</v>
      </c>
      <c r="P122" s="64">
        <v>0</v>
      </c>
    </row>
    <row r="123" spans="2:16" ht="56.25" customHeight="1" x14ac:dyDescent="0.2">
      <c r="B123" s="89" t="s">
        <v>488</v>
      </c>
      <c r="C123" s="178" t="s">
        <v>512</v>
      </c>
      <c r="D123" s="95" t="s">
        <v>59</v>
      </c>
      <c r="E123" s="96">
        <v>1</v>
      </c>
      <c r="F123" s="96">
        <v>1</v>
      </c>
      <c r="G123" s="64">
        <v>1</v>
      </c>
      <c r="H123" s="64">
        <v>0</v>
      </c>
      <c r="I123" s="64">
        <v>0</v>
      </c>
      <c r="J123" s="64">
        <v>0</v>
      </c>
      <c r="K123" s="64">
        <v>0</v>
      </c>
      <c r="L123" s="63">
        <f t="shared" si="29"/>
        <v>1</v>
      </c>
      <c r="M123" s="111">
        <v>1</v>
      </c>
      <c r="N123" s="64">
        <v>0</v>
      </c>
      <c r="O123" s="64">
        <v>0</v>
      </c>
      <c r="P123" s="64">
        <v>0</v>
      </c>
    </row>
    <row r="124" spans="2:16" ht="56.25" customHeight="1" x14ac:dyDescent="0.2">
      <c r="B124" s="89" t="s">
        <v>489</v>
      </c>
      <c r="C124" s="178" t="s">
        <v>513</v>
      </c>
      <c r="D124" s="95" t="s">
        <v>59</v>
      </c>
      <c r="E124" s="96">
        <v>1</v>
      </c>
      <c r="F124" s="96">
        <v>1</v>
      </c>
      <c r="G124" s="64">
        <v>1</v>
      </c>
      <c r="H124" s="64">
        <v>0</v>
      </c>
      <c r="I124" s="64">
        <v>0</v>
      </c>
      <c r="J124" s="64">
        <v>0</v>
      </c>
      <c r="K124" s="64">
        <v>0</v>
      </c>
      <c r="L124" s="63">
        <f t="shared" si="29"/>
        <v>1</v>
      </c>
      <c r="M124" s="111">
        <v>1</v>
      </c>
      <c r="N124" s="64">
        <v>0</v>
      </c>
      <c r="O124" s="64">
        <v>0</v>
      </c>
      <c r="P124" s="64">
        <v>0</v>
      </c>
    </row>
    <row r="125" spans="2:16" ht="56.25" customHeight="1" x14ac:dyDescent="0.2">
      <c r="B125" s="89" t="s">
        <v>490</v>
      </c>
      <c r="C125" s="178" t="s">
        <v>514</v>
      </c>
      <c r="D125" s="95" t="s">
        <v>59</v>
      </c>
      <c r="E125" s="96">
        <v>1</v>
      </c>
      <c r="F125" s="96">
        <v>1</v>
      </c>
      <c r="G125" s="64">
        <v>1</v>
      </c>
      <c r="H125" s="64">
        <v>0</v>
      </c>
      <c r="I125" s="64">
        <v>0</v>
      </c>
      <c r="J125" s="64">
        <v>0</v>
      </c>
      <c r="K125" s="64">
        <v>0</v>
      </c>
      <c r="L125" s="63">
        <f t="shared" si="29"/>
        <v>1</v>
      </c>
      <c r="M125" s="111">
        <v>1</v>
      </c>
      <c r="N125" s="64">
        <v>0</v>
      </c>
      <c r="O125" s="64">
        <v>0</v>
      </c>
      <c r="P125" s="64">
        <v>0</v>
      </c>
    </row>
    <row r="126" spans="2:16" ht="56.25" customHeight="1" x14ac:dyDescent="0.2">
      <c r="B126" s="89" t="s">
        <v>491</v>
      </c>
      <c r="C126" s="178" t="s">
        <v>515</v>
      </c>
      <c r="D126" s="95" t="s">
        <v>59</v>
      </c>
      <c r="E126" s="96">
        <v>1</v>
      </c>
      <c r="F126" s="96">
        <v>1</v>
      </c>
      <c r="G126" s="64">
        <v>1</v>
      </c>
      <c r="H126" s="64">
        <v>0</v>
      </c>
      <c r="I126" s="64">
        <v>0</v>
      </c>
      <c r="J126" s="64">
        <v>0</v>
      </c>
      <c r="K126" s="64">
        <v>0</v>
      </c>
      <c r="L126" s="63">
        <f t="shared" si="25"/>
        <v>1</v>
      </c>
      <c r="M126" s="111">
        <v>1</v>
      </c>
      <c r="N126" s="64">
        <v>0</v>
      </c>
      <c r="O126" s="64">
        <v>0</v>
      </c>
      <c r="P126" s="64">
        <v>0</v>
      </c>
    </row>
    <row r="127" spans="2:16" ht="56.25" customHeight="1" x14ac:dyDescent="0.2">
      <c r="B127" s="89" t="s">
        <v>492</v>
      </c>
      <c r="C127" s="178" t="s">
        <v>516</v>
      </c>
      <c r="D127" s="95" t="s">
        <v>59</v>
      </c>
      <c r="E127" s="96">
        <v>1</v>
      </c>
      <c r="F127" s="96">
        <v>1</v>
      </c>
      <c r="G127" s="64">
        <v>1</v>
      </c>
      <c r="H127" s="64">
        <v>0</v>
      </c>
      <c r="I127" s="64">
        <v>0</v>
      </c>
      <c r="J127" s="64">
        <v>0</v>
      </c>
      <c r="K127" s="64">
        <v>0</v>
      </c>
      <c r="L127" s="63">
        <f t="shared" si="25"/>
        <v>1</v>
      </c>
      <c r="M127" s="111">
        <v>1</v>
      </c>
      <c r="N127" s="64">
        <v>0</v>
      </c>
      <c r="O127" s="64">
        <v>0</v>
      </c>
      <c r="P127" s="64">
        <v>0</v>
      </c>
    </row>
    <row r="128" spans="2:16" ht="56.25" customHeight="1" x14ac:dyDescent="0.2">
      <c r="B128" s="89" t="s">
        <v>493</v>
      </c>
      <c r="C128" s="178" t="s">
        <v>517</v>
      </c>
      <c r="D128" s="95" t="s">
        <v>59</v>
      </c>
      <c r="E128" s="96">
        <v>1</v>
      </c>
      <c r="F128" s="96">
        <v>1</v>
      </c>
      <c r="G128" s="64">
        <v>1</v>
      </c>
      <c r="H128" s="64">
        <v>0</v>
      </c>
      <c r="I128" s="64">
        <v>0</v>
      </c>
      <c r="J128" s="64">
        <v>0</v>
      </c>
      <c r="K128" s="64">
        <v>0</v>
      </c>
      <c r="L128" s="63">
        <f t="shared" si="25"/>
        <v>1</v>
      </c>
      <c r="M128" s="111">
        <v>1</v>
      </c>
      <c r="N128" s="64">
        <v>0</v>
      </c>
      <c r="O128" s="64">
        <v>0</v>
      </c>
      <c r="P128" s="64">
        <v>0</v>
      </c>
    </row>
    <row r="129" spans="2:27" ht="56.25" customHeight="1" x14ac:dyDescent="0.2">
      <c r="B129" s="89" t="s">
        <v>494</v>
      </c>
      <c r="C129" s="178" t="s">
        <v>518</v>
      </c>
      <c r="D129" s="95" t="s">
        <v>59</v>
      </c>
      <c r="E129" s="96">
        <v>1</v>
      </c>
      <c r="F129" s="96">
        <v>1</v>
      </c>
      <c r="G129" s="64">
        <v>1</v>
      </c>
      <c r="H129" s="64">
        <v>0</v>
      </c>
      <c r="I129" s="64">
        <v>0</v>
      </c>
      <c r="J129" s="64">
        <v>0</v>
      </c>
      <c r="K129" s="64">
        <v>0</v>
      </c>
      <c r="L129" s="63">
        <f t="shared" si="25"/>
        <v>1</v>
      </c>
      <c r="M129" s="111">
        <v>1</v>
      </c>
      <c r="N129" s="64">
        <v>0</v>
      </c>
      <c r="O129" s="64">
        <v>0</v>
      </c>
      <c r="P129" s="64">
        <v>0</v>
      </c>
    </row>
    <row r="130" spans="2:27" ht="56.25" customHeight="1" x14ac:dyDescent="0.2">
      <c r="B130" s="89" t="s">
        <v>495</v>
      </c>
      <c r="C130" s="178" t="s">
        <v>519</v>
      </c>
      <c r="D130" s="95" t="s">
        <v>59</v>
      </c>
      <c r="E130" s="96">
        <v>1</v>
      </c>
      <c r="F130" s="96">
        <v>1</v>
      </c>
      <c r="G130" s="64">
        <v>1</v>
      </c>
      <c r="H130" s="64">
        <v>0</v>
      </c>
      <c r="I130" s="64">
        <v>0</v>
      </c>
      <c r="J130" s="64">
        <v>0</v>
      </c>
      <c r="K130" s="64">
        <v>0</v>
      </c>
      <c r="L130" s="63">
        <f t="shared" ref="L130:L133" si="30">SUM(M130:N130)</f>
        <v>1</v>
      </c>
      <c r="M130" s="111">
        <v>1</v>
      </c>
      <c r="N130" s="64">
        <v>0</v>
      </c>
      <c r="O130" s="64">
        <v>0</v>
      </c>
      <c r="P130" s="64">
        <v>0</v>
      </c>
    </row>
    <row r="131" spans="2:27" ht="56.25" customHeight="1" x14ac:dyDescent="0.2">
      <c r="B131" s="89" t="s">
        <v>496</v>
      </c>
      <c r="C131" s="178" t="s">
        <v>520</v>
      </c>
      <c r="D131" s="95" t="s">
        <v>59</v>
      </c>
      <c r="E131" s="96">
        <v>1</v>
      </c>
      <c r="F131" s="96">
        <v>1</v>
      </c>
      <c r="G131" s="64">
        <v>1</v>
      </c>
      <c r="H131" s="64">
        <v>0</v>
      </c>
      <c r="I131" s="64">
        <v>0</v>
      </c>
      <c r="J131" s="64">
        <v>0</v>
      </c>
      <c r="K131" s="64">
        <v>0</v>
      </c>
      <c r="L131" s="63">
        <f t="shared" si="30"/>
        <v>1</v>
      </c>
      <c r="M131" s="111">
        <v>1</v>
      </c>
      <c r="N131" s="64">
        <v>0</v>
      </c>
      <c r="O131" s="64">
        <v>0</v>
      </c>
      <c r="P131" s="64">
        <v>0</v>
      </c>
    </row>
    <row r="132" spans="2:27" ht="56.25" customHeight="1" x14ac:dyDescent="0.2">
      <c r="B132" s="89" t="s">
        <v>497</v>
      </c>
      <c r="C132" s="178" t="s">
        <v>521</v>
      </c>
      <c r="D132" s="95" t="s">
        <v>59</v>
      </c>
      <c r="E132" s="96">
        <v>1</v>
      </c>
      <c r="F132" s="96">
        <v>1</v>
      </c>
      <c r="G132" s="64">
        <v>1</v>
      </c>
      <c r="H132" s="64">
        <v>0</v>
      </c>
      <c r="I132" s="64">
        <v>0</v>
      </c>
      <c r="J132" s="64">
        <v>0</v>
      </c>
      <c r="K132" s="64">
        <v>0</v>
      </c>
      <c r="L132" s="63">
        <f t="shared" si="30"/>
        <v>1</v>
      </c>
      <c r="M132" s="111">
        <v>1</v>
      </c>
      <c r="N132" s="64">
        <v>0</v>
      </c>
      <c r="O132" s="64">
        <v>0</v>
      </c>
      <c r="P132" s="64">
        <v>0</v>
      </c>
    </row>
    <row r="133" spans="2:27" ht="56.25" customHeight="1" x14ac:dyDescent="0.2">
      <c r="B133" s="89" t="s">
        <v>498</v>
      </c>
      <c r="C133" s="178" t="s">
        <v>522</v>
      </c>
      <c r="D133" s="95" t="s">
        <v>59</v>
      </c>
      <c r="E133" s="96">
        <v>1</v>
      </c>
      <c r="F133" s="96">
        <v>1</v>
      </c>
      <c r="G133" s="64">
        <v>1</v>
      </c>
      <c r="H133" s="64">
        <v>0</v>
      </c>
      <c r="I133" s="64">
        <v>0</v>
      </c>
      <c r="J133" s="64">
        <v>0</v>
      </c>
      <c r="K133" s="64">
        <v>0</v>
      </c>
      <c r="L133" s="63">
        <f t="shared" si="30"/>
        <v>1</v>
      </c>
      <c r="M133" s="111">
        <v>1</v>
      </c>
      <c r="N133" s="64">
        <v>0</v>
      </c>
      <c r="O133" s="64">
        <v>0</v>
      </c>
      <c r="P133" s="64">
        <v>0</v>
      </c>
    </row>
    <row r="134" spans="2:27" ht="56.25" customHeight="1" x14ac:dyDescent="0.2">
      <c r="B134" s="89" t="s">
        <v>499</v>
      </c>
      <c r="C134" s="178" t="s">
        <v>523</v>
      </c>
      <c r="D134" s="95" t="s">
        <v>59</v>
      </c>
      <c r="E134" s="96">
        <v>1</v>
      </c>
      <c r="F134" s="96">
        <v>1</v>
      </c>
      <c r="G134" s="64">
        <v>1</v>
      </c>
      <c r="H134" s="64">
        <v>0</v>
      </c>
      <c r="I134" s="64">
        <v>0</v>
      </c>
      <c r="J134" s="64">
        <v>0</v>
      </c>
      <c r="K134" s="64">
        <v>0</v>
      </c>
      <c r="L134" s="63">
        <f t="shared" ref="L134:L137" si="31">SUM(M134:N134)</f>
        <v>1</v>
      </c>
      <c r="M134" s="111">
        <v>1</v>
      </c>
      <c r="N134" s="64">
        <v>0</v>
      </c>
      <c r="O134" s="64">
        <v>0</v>
      </c>
      <c r="P134" s="64">
        <v>0</v>
      </c>
    </row>
    <row r="135" spans="2:27" ht="56.25" customHeight="1" x14ac:dyDescent="0.2">
      <c r="B135" s="89" t="s">
        <v>500</v>
      </c>
      <c r="C135" s="178" t="s">
        <v>524</v>
      </c>
      <c r="D135" s="95" t="s">
        <v>59</v>
      </c>
      <c r="E135" s="96">
        <v>1</v>
      </c>
      <c r="F135" s="96">
        <v>1</v>
      </c>
      <c r="G135" s="64">
        <v>1</v>
      </c>
      <c r="H135" s="64">
        <v>0</v>
      </c>
      <c r="I135" s="64">
        <v>0</v>
      </c>
      <c r="J135" s="64">
        <v>0</v>
      </c>
      <c r="K135" s="64">
        <v>0</v>
      </c>
      <c r="L135" s="63">
        <f t="shared" si="31"/>
        <v>1</v>
      </c>
      <c r="M135" s="111">
        <v>1</v>
      </c>
      <c r="N135" s="64">
        <v>0</v>
      </c>
      <c r="O135" s="64">
        <v>0</v>
      </c>
      <c r="P135" s="64">
        <v>0</v>
      </c>
    </row>
    <row r="136" spans="2:27" ht="56.25" customHeight="1" x14ac:dyDescent="0.2">
      <c r="B136" s="89" t="s">
        <v>501</v>
      </c>
      <c r="C136" s="178" t="s">
        <v>525</v>
      </c>
      <c r="D136" s="95" t="s">
        <v>59</v>
      </c>
      <c r="E136" s="96">
        <v>1</v>
      </c>
      <c r="F136" s="96">
        <v>1</v>
      </c>
      <c r="G136" s="64">
        <v>1</v>
      </c>
      <c r="H136" s="64">
        <v>0</v>
      </c>
      <c r="I136" s="64">
        <v>0</v>
      </c>
      <c r="J136" s="64">
        <v>0</v>
      </c>
      <c r="K136" s="64">
        <v>0</v>
      </c>
      <c r="L136" s="63">
        <f t="shared" si="31"/>
        <v>1</v>
      </c>
      <c r="M136" s="111">
        <v>1</v>
      </c>
      <c r="N136" s="64">
        <v>0</v>
      </c>
      <c r="O136" s="64">
        <v>0</v>
      </c>
      <c r="P136" s="64">
        <v>0</v>
      </c>
    </row>
    <row r="137" spans="2:27" ht="56.25" customHeight="1" x14ac:dyDescent="0.2">
      <c r="B137" s="89" t="s">
        <v>502</v>
      </c>
      <c r="C137" s="178" t="s">
        <v>526</v>
      </c>
      <c r="D137" s="95" t="s">
        <v>59</v>
      </c>
      <c r="E137" s="96">
        <v>1</v>
      </c>
      <c r="F137" s="96">
        <v>1</v>
      </c>
      <c r="G137" s="64">
        <v>1</v>
      </c>
      <c r="H137" s="64">
        <v>0</v>
      </c>
      <c r="I137" s="64">
        <v>0</v>
      </c>
      <c r="J137" s="64">
        <v>0</v>
      </c>
      <c r="K137" s="64">
        <v>0</v>
      </c>
      <c r="L137" s="63">
        <f t="shared" si="31"/>
        <v>1</v>
      </c>
      <c r="M137" s="111">
        <v>1</v>
      </c>
      <c r="N137" s="64">
        <v>0</v>
      </c>
      <c r="O137" s="64">
        <v>0</v>
      </c>
      <c r="P137" s="64">
        <v>0</v>
      </c>
    </row>
    <row r="138" spans="2:27" ht="56.25" customHeight="1" x14ac:dyDescent="0.2">
      <c r="B138" s="89" t="s">
        <v>503</v>
      </c>
      <c r="C138" s="178" t="s">
        <v>527</v>
      </c>
      <c r="D138" s="95" t="s">
        <v>59</v>
      </c>
      <c r="E138" s="96">
        <v>1</v>
      </c>
      <c r="F138" s="96">
        <v>1</v>
      </c>
      <c r="G138" s="64">
        <v>1</v>
      </c>
      <c r="H138" s="64">
        <v>0</v>
      </c>
      <c r="I138" s="64">
        <v>0</v>
      </c>
      <c r="J138" s="64">
        <v>0</v>
      </c>
      <c r="K138" s="64">
        <v>0</v>
      </c>
      <c r="L138" s="63">
        <f t="shared" si="25"/>
        <v>1</v>
      </c>
      <c r="M138" s="111">
        <v>1</v>
      </c>
      <c r="N138" s="64">
        <v>0</v>
      </c>
      <c r="O138" s="64">
        <v>0</v>
      </c>
      <c r="P138" s="64">
        <v>0</v>
      </c>
    </row>
    <row r="139" spans="2:27" ht="56.25" customHeight="1" x14ac:dyDescent="0.2">
      <c r="B139" s="89" t="s">
        <v>504</v>
      </c>
      <c r="C139" s="178" t="s">
        <v>528</v>
      </c>
      <c r="D139" s="95" t="s">
        <v>59</v>
      </c>
      <c r="E139" s="96">
        <v>1</v>
      </c>
      <c r="F139" s="96">
        <v>1</v>
      </c>
      <c r="G139" s="64">
        <v>1</v>
      </c>
      <c r="H139" s="64">
        <v>0</v>
      </c>
      <c r="I139" s="64">
        <v>0</v>
      </c>
      <c r="J139" s="64">
        <v>0</v>
      </c>
      <c r="K139" s="64">
        <v>0</v>
      </c>
      <c r="L139" s="63">
        <f t="shared" ref="L139:L140" si="32">SUM(M139:N139)</f>
        <v>1</v>
      </c>
      <c r="M139" s="111">
        <v>1</v>
      </c>
      <c r="N139" s="64">
        <v>0</v>
      </c>
      <c r="O139" s="64">
        <v>0</v>
      </c>
      <c r="P139" s="64">
        <v>0</v>
      </c>
    </row>
    <row r="140" spans="2:27" ht="56.25" customHeight="1" x14ac:dyDescent="0.2">
      <c r="B140" s="89" t="s">
        <v>505</v>
      </c>
      <c r="C140" s="178" t="s">
        <v>529</v>
      </c>
      <c r="D140" s="95" t="s">
        <v>59</v>
      </c>
      <c r="E140" s="96">
        <v>1</v>
      </c>
      <c r="F140" s="96">
        <v>1</v>
      </c>
      <c r="G140" s="64">
        <v>1</v>
      </c>
      <c r="H140" s="64">
        <v>0</v>
      </c>
      <c r="I140" s="64">
        <v>0</v>
      </c>
      <c r="J140" s="64">
        <v>0</v>
      </c>
      <c r="K140" s="64">
        <v>0</v>
      </c>
      <c r="L140" s="63">
        <f t="shared" si="32"/>
        <v>1</v>
      </c>
      <c r="M140" s="111">
        <v>1</v>
      </c>
      <c r="N140" s="64">
        <v>0</v>
      </c>
      <c r="O140" s="64">
        <v>0</v>
      </c>
      <c r="P140" s="64">
        <v>0</v>
      </c>
    </row>
    <row r="141" spans="2:27" ht="56.25" customHeight="1" x14ac:dyDescent="0.2">
      <c r="B141" s="89" t="s">
        <v>506</v>
      </c>
      <c r="C141" s="178" t="s">
        <v>530</v>
      </c>
      <c r="D141" s="95" t="s">
        <v>59</v>
      </c>
      <c r="E141" s="96">
        <v>1</v>
      </c>
      <c r="F141" s="96">
        <v>1</v>
      </c>
      <c r="G141" s="64">
        <v>1</v>
      </c>
      <c r="H141" s="64">
        <v>0</v>
      </c>
      <c r="I141" s="64">
        <v>0</v>
      </c>
      <c r="J141" s="64">
        <v>0</v>
      </c>
      <c r="K141" s="64">
        <v>0</v>
      </c>
      <c r="L141" s="63">
        <f t="shared" ref="L141" si="33">SUM(M141:N141)</f>
        <v>1</v>
      </c>
      <c r="M141" s="111">
        <v>1</v>
      </c>
      <c r="N141" s="64">
        <v>0</v>
      </c>
      <c r="O141" s="64">
        <v>0</v>
      </c>
      <c r="P141" s="64">
        <v>0</v>
      </c>
    </row>
    <row r="142" spans="2:27" ht="56.25" customHeight="1" x14ac:dyDescent="0.2">
      <c r="B142" s="89" t="s">
        <v>507</v>
      </c>
      <c r="C142" s="178" t="s">
        <v>531</v>
      </c>
      <c r="D142" s="95" t="s">
        <v>59</v>
      </c>
      <c r="E142" s="96">
        <v>1</v>
      </c>
      <c r="F142" s="96">
        <v>1</v>
      </c>
      <c r="G142" s="64">
        <v>1</v>
      </c>
      <c r="H142" s="64">
        <v>0</v>
      </c>
      <c r="I142" s="64">
        <v>0</v>
      </c>
      <c r="J142" s="64">
        <v>0</v>
      </c>
      <c r="K142" s="64">
        <v>0</v>
      </c>
      <c r="L142" s="63">
        <f t="shared" si="25"/>
        <v>1</v>
      </c>
      <c r="M142" s="111">
        <v>1</v>
      </c>
      <c r="N142" s="64">
        <v>0</v>
      </c>
      <c r="O142" s="64">
        <v>0</v>
      </c>
      <c r="P142" s="64">
        <v>0</v>
      </c>
    </row>
    <row r="143" spans="2:27" s="52" customFormat="1" ht="35.1" customHeight="1" x14ac:dyDescent="0.25">
      <c r="B143" s="104">
        <v>6</v>
      </c>
      <c r="C143" s="105" t="s">
        <v>129</v>
      </c>
      <c r="D143" s="46"/>
      <c r="E143" s="106">
        <f>E144+E147+E149</f>
        <v>7487.8899999999994</v>
      </c>
      <c r="F143" s="106">
        <f t="shared" ref="F143:P143" si="34">F144+F147+F149</f>
        <v>8891.2099999999991</v>
      </c>
      <c r="G143" s="106">
        <f t="shared" si="34"/>
        <v>184</v>
      </c>
      <c r="H143" s="106">
        <f t="shared" si="34"/>
        <v>0</v>
      </c>
      <c r="I143" s="106">
        <f t="shared" si="34"/>
        <v>0</v>
      </c>
      <c r="J143" s="106">
        <f t="shared" si="34"/>
        <v>0</v>
      </c>
      <c r="K143" s="106">
        <f t="shared" si="34"/>
        <v>0</v>
      </c>
      <c r="L143" s="106">
        <f t="shared" si="34"/>
        <v>184</v>
      </c>
      <c r="M143" s="106">
        <f t="shared" si="34"/>
        <v>184</v>
      </c>
      <c r="N143" s="106">
        <f t="shared" si="34"/>
        <v>0</v>
      </c>
      <c r="O143" s="106">
        <f t="shared" si="34"/>
        <v>0</v>
      </c>
      <c r="P143" s="106">
        <f t="shared" si="34"/>
        <v>0</v>
      </c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</row>
    <row r="144" spans="2:27" s="52" customFormat="1" ht="20.100000000000001" customHeight="1" x14ac:dyDescent="0.25">
      <c r="B144" s="107" t="s">
        <v>19</v>
      </c>
      <c r="C144" s="108" t="s">
        <v>27</v>
      </c>
      <c r="D144" s="109"/>
      <c r="E144" s="110">
        <f>E145+E146</f>
        <v>7485.8899999999994</v>
      </c>
      <c r="F144" s="110">
        <f t="shared" ref="F144:P144" si="35">F145+F146</f>
        <v>8758.7099999999991</v>
      </c>
      <c r="G144" s="110">
        <f t="shared" si="35"/>
        <v>51.5</v>
      </c>
      <c r="H144" s="110">
        <f t="shared" si="35"/>
        <v>0</v>
      </c>
      <c r="I144" s="110">
        <f t="shared" si="35"/>
        <v>0</v>
      </c>
      <c r="J144" s="110">
        <f t="shared" si="35"/>
        <v>0</v>
      </c>
      <c r="K144" s="110">
        <f t="shared" si="35"/>
        <v>0</v>
      </c>
      <c r="L144" s="110">
        <f t="shared" si="35"/>
        <v>51.5</v>
      </c>
      <c r="M144" s="110">
        <f t="shared" si="35"/>
        <v>51.5</v>
      </c>
      <c r="N144" s="110">
        <f t="shared" si="35"/>
        <v>0</v>
      </c>
      <c r="O144" s="110">
        <f t="shared" si="35"/>
        <v>0</v>
      </c>
      <c r="P144" s="110">
        <f t="shared" si="35"/>
        <v>0</v>
      </c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</row>
    <row r="145" spans="2:27" ht="34.9" customHeight="1" x14ac:dyDescent="0.2">
      <c r="B145" s="76" t="s">
        <v>36</v>
      </c>
      <c r="C145" s="192" t="s">
        <v>413</v>
      </c>
      <c r="D145" s="151" t="s">
        <v>414</v>
      </c>
      <c r="E145" s="195">
        <v>2927.1</v>
      </c>
      <c r="F145" s="195">
        <v>4097.9399999999996</v>
      </c>
      <c r="G145" s="64">
        <f>SUM(H145:L145)</f>
        <v>1.5</v>
      </c>
      <c r="H145" s="64">
        <v>0</v>
      </c>
      <c r="I145" s="64">
        <v>0</v>
      </c>
      <c r="J145" s="64">
        <v>0</v>
      </c>
      <c r="K145" s="64">
        <v>0</v>
      </c>
      <c r="L145" s="64">
        <f>SUM(M145:N145)</f>
        <v>1.5</v>
      </c>
      <c r="M145" s="150">
        <v>1.5</v>
      </c>
      <c r="N145" s="64">
        <v>0</v>
      </c>
      <c r="O145" s="96">
        <v>0</v>
      </c>
      <c r="P145" s="96">
        <v>0</v>
      </c>
    </row>
    <row r="146" spans="2:27" ht="34.9" customHeight="1" x14ac:dyDescent="0.2">
      <c r="B146" s="76" t="s">
        <v>39</v>
      </c>
      <c r="C146" s="192" t="s">
        <v>415</v>
      </c>
      <c r="D146" s="151" t="s">
        <v>416</v>
      </c>
      <c r="E146" s="195">
        <v>4558.79</v>
      </c>
      <c r="F146" s="195">
        <v>4660.7700000000004</v>
      </c>
      <c r="G146" s="64">
        <f>SUM(H146:L146)</f>
        <v>50</v>
      </c>
      <c r="H146" s="64">
        <v>0</v>
      </c>
      <c r="I146" s="64">
        <v>0</v>
      </c>
      <c r="J146" s="64">
        <v>0</v>
      </c>
      <c r="K146" s="64">
        <v>0</v>
      </c>
      <c r="L146" s="64">
        <f>SUM(M146:N146)</f>
        <v>50</v>
      </c>
      <c r="M146" s="150">
        <v>50</v>
      </c>
      <c r="N146" s="64">
        <v>0</v>
      </c>
      <c r="O146" s="96">
        <v>0</v>
      </c>
      <c r="P146" s="96">
        <v>0</v>
      </c>
    </row>
    <row r="147" spans="2:27" s="52" customFormat="1" ht="20.100000000000001" customHeight="1" x14ac:dyDescent="0.25">
      <c r="B147" s="37" t="s">
        <v>21</v>
      </c>
      <c r="C147" s="38" t="s">
        <v>22</v>
      </c>
      <c r="D147" s="39"/>
      <c r="E147" s="40">
        <f>E148</f>
        <v>0</v>
      </c>
      <c r="F147" s="40">
        <f t="shared" ref="F147:P147" si="36">F148</f>
        <v>0</v>
      </c>
      <c r="G147" s="40">
        <f t="shared" si="36"/>
        <v>0</v>
      </c>
      <c r="H147" s="40">
        <f t="shared" si="36"/>
        <v>0</v>
      </c>
      <c r="I147" s="40">
        <f t="shared" si="36"/>
        <v>0</v>
      </c>
      <c r="J147" s="40">
        <f t="shared" si="36"/>
        <v>0</v>
      </c>
      <c r="K147" s="40">
        <f t="shared" si="36"/>
        <v>0</v>
      </c>
      <c r="L147" s="40">
        <f t="shared" si="36"/>
        <v>0</v>
      </c>
      <c r="M147" s="40">
        <f t="shared" si="36"/>
        <v>0</v>
      </c>
      <c r="N147" s="40">
        <f t="shared" si="36"/>
        <v>0</v>
      </c>
      <c r="O147" s="40">
        <f t="shared" si="36"/>
        <v>0</v>
      </c>
      <c r="P147" s="40">
        <f t="shared" si="36"/>
        <v>0</v>
      </c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</row>
    <row r="148" spans="2:27" s="52" customFormat="1" ht="11.45" customHeight="1" x14ac:dyDescent="0.25">
      <c r="B148" s="71"/>
      <c r="C148" s="72"/>
      <c r="D148" s="73"/>
      <c r="E148" s="112"/>
      <c r="F148" s="190"/>
      <c r="G148" s="64"/>
      <c r="H148" s="74"/>
      <c r="I148" s="74"/>
      <c r="J148" s="74"/>
      <c r="K148" s="74"/>
      <c r="L148" s="64"/>
      <c r="M148" s="184"/>
      <c r="N148" s="74"/>
      <c r="O148" s="74"/>
      <c r="P148" s="74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</row>
    <row r="149" spans="2:27" ht="20.100000000000001" customHeight="1" x14ac:dyDescent="0.2">
      <c r="B149" s="113" t="s">
        <v>23</v>
      </c>
      <c r="C149" s="114" t="s">
        <v>29</v>
      </c>
      <c r="D149" s="115"/>
      <c r="E149" s="116">
        <f>SUM(E150:E151)</f>
        <v>2</v>
      </c>
      <c r="F149" s="116">
        <f t="shared" ref="F149:P149" si="37">SUM(F150:F151)</f>
        <v>132.5</v>
      </c>
      <c r="G149" s="116">
        <f t="shared" si="37"/>
        <v>132.5</v>
      </c>
      <c r="H149" s="116">
        <f t="shared" si="37"/>
        <v>0</v>
      </c>
      <c r="I149" s="116">
        <f t="shared" si="37"/>
        <v>0</v>
      </c>
      <c r="J149" s="116">
        <f t="shared" si="37"/>
        <v>0</v>
      </c>
      <c r="K149" s="116">
        <f t="shared" si="37"/>
        <v>0</v>
      </c>
      <c r="L149" s="116">
        <f t="shared" si="37"/>
        <v>132.5</v>
      </c>
      <c r="M149" s="116">
        <f t="shared" si="37"/>
        <v>132.5</v>
      </c>
      <c r="N149" s="116">
        <f t="shared" si="37"/>
        <v>0</v>
      </c>
      <c r="O149" s="116">
        <f t="shared" si="37"/>
        <v>0</v>
      </c>
      <c r="P149" s="116">
        <f t="shared" si="37"/>
        <v>0</v>
      </c>
    </row>
    <row r="150" spans="2:27" ht="23.25" customHeight="1" x14ac:dyDescent="0.2">
      <c r="B150" s="76" t="s">
        <v>30</v>
      </c>
      <c r="C150" s="192" t="s">
        <v>130</v>
      </c>
      <c r="D150" s="151" t="s">
        <v>131</v>
      </c>
      <c r="E150" s="125">
        <v>2</v>
      </c>
      <c r="F150" s="150">
        <v>132.5</v>
      </c>
      <c r="G150" s="64">
        <f>SUM(H150:L150)</f>
        <v>132.5</v>
      </c>
      <c r="H150" s="64">
        <v>0</v>
      </c>
      <c r="I150" s="64">
        <v>0</v>
      </c>
      <c r="J150" s="64">
        <v>0</v>
      </c>
      <c r="K150" s="64">
        <v>0</v>
      </c>
      <c r="L150" s="64">
        <f>SUM(M150:N150)</f>
        <v>132.5</v>
      </c>
      <c r="M150" s="150">
        <v>132.5</v>
      </c>
      <c r="N150" s="64">
        <v>0</v>
      </c>
      <c r="O150" s="96">
        <v>0</v>
      </c>
      <c r="P150" s="96">
        <v>0</v>
      </c>
    </row>
    <row r="151" spans="2:27" ht="46.5" hidden="1" customHeight="1" x14ac:dyDescent="0.2">
      <c r="B151" s="89" t="s">
        <v>33</v>
      </c>
      <c r="C151" s="101" t="s">
        <v>132</v>
      </c>
      <c r="D151" s="151" t="s">
        <v>131</v>
      </c>
      <c r="E151" s="125"/>
      <c r="F151" s="150"/>
      <c r="G151" s="64"/>
      <c r="H151" s="64"/>
      <c r="I151" s="64"/>
      <c r="J151" s="64"/>
      <c r="K151" s="64"/>
      <c r="L151" s="64"/>
      <c r="M151" s="150"/>
      <c r="N151" s="64"/>
      <c r="O151" s="96"/>
      <c r="P151" s="96"/>
    </row>
    <row r="152" spans="2:27" s="52" customFormat="1" ht="35.1" customHeight="1" x14ac:dyDescent="0.25">
      <c r="B152" s="118">
        <v>7</v>
      </c>
      <c r="C152" s="105" t="s">
        <v>133</v>
      </c>
      <c r="D152" s="119"/>
      <c r="E152" s="48">
        <f>E153+E162+E164</f>
        <v>23850.3</v>
      </c>
      <c r="F152" s="48">
        <f t="shared" ref="F152:P152" si="38">F153+F162+F164</f>
        <v>46788.967810000002</v>
      </c>
      <c r="G152" s="48">
        <f t="shared" si="38"/>
        <v>7994.0700000000006</v>
      </c>
      <c r="H152" s="48">
        <f t="shared" si="38"/>
        <v>0</v>
      </c>
      <c r="I152" s="48">
        <f t="shared" si="38"/>
        <v>0</v>
      </c>
      <c r="J152" s="48">
        <f t="shared" si="38"/>
        <v>0</v>
      </c>
      <c r="K152" s="48">
        <f t="shared" si="38"/>
        <v>0</v>
      </c>
      <c r="L152" s="48">
        <f t="shared" si="38"/>
        <v>7994.0700000000006</v>
      </c>
      <c r="M152" s="48">
        <f t="shared" si="38"/>
        <v>371.73</v>
      </c>
      <c r="N152" s="48">
        <f t="shared" si="38"/>
        <v>7622.34</v>
      </c>
      <c r="O152" s="48">
        <f t="shared" si="38"/>
        <v>0</v>
      </c>
      <c r="P152" s="48">
        <f t="shared" si="38"/>
        <v>0</v>
      </c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</row>
    <row r="153" spans="2:27" ht="20.100000000000001" customHeight="1" x14ac:dyDescent="0.25">
      <c r="B153" s="107" t="s">
        <v>19</v>
      </c>
      <c r="C153" s="108" t="s">
        <v>27</v>
      </c>
      <c r="D153" s="108"/>
      <c r="E153" s="110">
        <f>SUM(E154:E161)</f>
        <v>23074.799999999999</v>
      </c>
      <c r="F153" s="110">
        <f t="shared" ref="F153:P153" si="39">SUM(F154:F161)</f>
        <v>24310.799999999999</v>
      </c>
      <c r="G153" s="110">
        <f t="shared" si="39"/>
        <v>7969.0700000000006</v>
      </c>
      <c r="H153" s="110">
        <f t="shared" si="39"/>
        <v>0</v>
      </c>
      <c r="I153" s="110">
        <f t="shared" si="39"/>
        <v>0</v>
      </c>
      <c r="J153" s="110">
        <f t="shared" si="39"/>
        <v>0</v>
      </c>
      <c r="K153" s="110">
        <f t="shared" si="39"/>
        <v>0</v>
      </c>
      <c r="L153" s="110">
        <f t="shared" si="39"/>
        <v>7969.0700000000006</v>
      </c>
      <c r="M153" s="110">
        <f t="shared" si="39"/>
        <v>346.73</v>
      </c>
      <c r="N153" s="110">
        <f t="shared" si="39"/>
        <v>7622.34</v>
      </c>
      <c r="O153" s="110">
        <f t="shared" si="39"/>
        <v>0</v>
      </c>
      <c r="P153" s="110">
        <f t="shared" si="39"/>
        <v>0</v>
      </c>
    </row>
    <row r="154" spans="2:27" ht="42.75" x14ac:dyDescent="0.2">
      <c r="B154" s="60" t="s">
        <v>36</v>
      </c>
      <c r="C154" s="174" t="s">
        <v>134</v>
      </c>
      <c r="D154" s="120" t="s">
        <v>135</v>
      </c>
      <c r="E154" s="121">
        <v>288</v>
      </c>
      <c r="F154" s="152">
        <v>1311</v>
      </c>
      <c r="G154" s="64">
        <f>SUM(H154:L154)</f>
        <v>1</v>
      </c>
      <c r="H154" s="64">
        <v>0</v>
      </c>
      <c r="I154" s="64">
        <v>0</v>
      </c>
      <c r="J154" s="64">
        <v>0</v>
      </c>
      <c r="K154" s="64">
        <v>0</v>
      </c>
      <c r="L154" s="64">
        <f>SUM(M154:N154)</f>
        <v>1</v>
      </c>
      <c r="M154" s="152">
        <v>1</v>
      </c>
      <c r="N154" s="96">
        <v>0</v>
      </c>
      <c r="O154" s="96">
        <v>0</v>
      </c>
      <c r="P154" s="96">
        <v>0</v>
      </c>
    </row>
    <row r="155" spans="2:27" ht="28.5" hidden="1" x14ac:dyDescent="0.2">
      <c r="B155" s="60" t="s">
        <v>39</v>
      </c>
      <c r="C155" s="174" t="s">
        <v>136</v>
      </c>
      <c r="D155" s="120" t="s">
        <v>135</v>
      </c>
      <c r="E155" s="121">
        <v>0</v>
      </c>
      <c r="F155" s="152">
        <v>0</v>
      </c>
      <c r="G155" s="64">
        <f t="shared" ref="G155:G160" si="40">SUM(H155:L155)</f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f t="shared" ref="L155:L160" si="41">SUM(M155:N155)</f>
        <v>0</v>
      </c>
      <c r="M155" s="152">
        <v>0</v>
      </c>
      <c r="N155" s="96">
        <v>0</v>
      </c>
      <c r="O155" s="96">
        <v>0</v>
      </c>
      <c r="P155" s="96">
        <v>0</v>
      </c>
    </row>
    <row r="156" spans="2:27" ht="28.5" hidden="1" x14ac:dyDescent="0.2">
      <c r="B156" s="60" t="s">
        <v>41</v>
      </c>
      <c r="C156" s="61" t="s">
        <v>137</v>
      </c>
      <c r="D156" s="120" t="s">
        <v>135</v>
      </c>
      <c r="E156" s="121"/>
      <c r="F156" s="152"/>
      <c r="G156" s="64"/>
      <c r="H156" s="64"/>
      <c r="I156" s="64"/>
      <c r="J156" s="64"/>
      <c r="K156" s="64"/>
      <c r="L156" s="64"/>
      <c r="M156" s="152"/>
      <c r="N156" s="96"/>
      <c r="O156" s="96"/>
      <c r="P156" s="96"/>
    </row>
    <row r="157" spans="2:27" ht="42.75" x14ac:dyDescent="0.2">
      <c r="B157" s="60" t="s">
        <v>39</v>
      </c>
      <c r="C157" s="174" t="s">
        <v>138</v>
      </c>
      <c r="D157" s="120" t="s">
        <v>135</v>
      </c>
      <c r="E157" s="121">
        <v>2242</v>
      </c>
      <c r="F157" s="152">
        <v>2268</v>
      </c>
      <c r="G157" s="64">
        <f t="shared" si="40"/>
        <v>2316</v>
      </c>
      <c r="H157" s="64">
        <v>0</v>
      </c>
      <c r="I157" s="64">
        <v>0</v>
      </c>
      <c r="J157" s="64">
        <v>0</v>
      </c>
      <c r="K157" s="64">
        <v>0</v>
      </c>
      <c r="L157" s="64">
        <f t="shared" si="41"/>
        <v>2316</v>
      </c>
      <c r="M157" s="152">
        <f>1+135</f>
        <v>136</v>
      </c>
      <c r="N157" s="96">
        <v>2180</v>
      </c>
      <c r="O157" s="96">
        <v>0</v>
      </c>
      <c r="P157" s="96">
        <v>0</v>
      </c>
    </row>
    <row r="158" spans="2:27" ht="42.75" x14ac:dyDescent="0.2">
      <c r="B158" s="60" t="s">
        <v>41</v>
      </c>
      <c r="C158" s="174" t="s">
        <v>139</v>
      </c>
      <c r="D158" s="120" t="s">
        <v>135</v>
      </c>
      <c r="E158" s="121">
        <v>2048</v>
      </c>
      <c r="F158" s="152">
        <v>2235</v>
      </c>
      <c r="G158" s="64">
        <f t="shared" si="40"/>
        <v>2063.5500000000002</v>
      </c>
      <c r="H158" s="64">
        <v>0</v>
      </c>
      <c r="I158" s="64">
        <v>0</v>
      </c>
      <c r="J158" s="64">
        <v>0</v>
      </c>
      <c r="K158" s="64">
        <v>0</v>
      </c>
      <c r="L158" s="64">
        <f t="shared" si="41"/>
        <v>2063.5500000000002</v>
      </c>
      <c r="M158" s="204">
        <f>115.65+154.9-135</f>
        <v>135.55000000000001</v>
      </c>
      <c r="N158" s="96">
        <v>1928</v>
      </c>
      <c r="O158" s="96">
        <v>0</v>
      </c>
      <c r="P158" s="96">
        <v>0</v>
      </c>
    </row>
    <row r="159" spans="2:27" ht="28.5" x14ac:dyDescent="0.2">
      <c r="B159" s="60" t="s">
        <v>43</v>
      </c>
      <c r="C159" s="174" t="s">
        <v>141</v>
      </c>
      <c r="D159" s="120" t="s">
        <v>135</v>
      </c>
      <c r="E159" s="121">
        <v>9011.25</v>
      </c>
      <c r="F159" s="152">
        <v>9011.25</v>
      </c>
      <c r="G159" s="64">
        <f t="shared" si="40"/>
        <v>3515.34</v>
      </c>
      <c r="H159" s="64">
        <v>0</v>
      </c>
      <c r="I159" s="64">
        <v>0</v>
      </c>
      <c r="J159" s="64">
        <v>0</v>
      </c>
      <c r="K159" s="64">
        <v>0</v>
      </c>
      <c r="L159" s="64">
        <f t="shared" si="41"/>
        <v>3515.34</v>
      </c>
      <c r="M159" s="152">
        <v>1</v>
      </c>
      <c r="N159" s="96">
        <v>3514.34</v>
      </c>
      <c r="O159" s="96">
        <v>0</v>
      </c>
      <c r="P159" s="96"/>
    </row>
    <row r="160" spans="2:27" ht="42.75" x14ac:dyDescent="0.2">
      <c r="B160" s="60" t="s">
        <v>45</v>
      </c>
      <c r="C160" s="174" t="s">
        <v>142</v>
      </c>
      <c r="D160" s="120" t="s">
        <v>135</v>
      </c>
      <c r="E160" s="121">
        <v>1284.3399999999999</v>
      </c>
      <c r="F160" s="152">
        <v>1284.3399999999999</v>
      </c>
      <c r="G160" s="64">
        <f t="shared" si="40"/>
        <v>1</v>
      </c>
      <c r="H160" s="64">
        <v>0</v>
      </c>
      <c r="I160" s="64">
        <v>0</v>
      </c>
      <c r="J160" s="64">
        <v>0</v>
      </c>
      <c r="K160" s="64">
        <v>0</v>
      </c>
      <c r="L160" s="64">
        <f t="shared" si="41"/>
        <v>1</v>
      </c>
      <c r="M160" s="152">
        <v>1</v>
      </c>
      <c r="N160" s="96">
        <v>0</v>
      </c>
      <c r="O160" s="96">
        <v>0</v>
      </c>
      <c r="P160" s="96">
        <v>0</v>
      </c>
    </row>
    <row r="161" spans="2:27" ht="28.5" x14ac:dyDescent="0.2">
      <c r="B161" s="60" t="s">
        <v>140</v>
      </c>
      <c r="C161" s="174" t="s">
        <v>417</v>
      </c>
      <c r="D161" s="120" t="s">
        <v>135</v>
      </c>
      <c r="E161" s="195">
        <v>8201.2099999999991</v>
      </c>
      <c r="F161" s="196">
        <v>8201.2099999999991</v>
      </c>
      <c r="G161" s="64">
        <f t="shared" ref="G161" si="42">SUM(H161:L161)</f>
        <v>72.180000000000007</v>
      </c>
      <c r="H161" s="64">
        <v>0</v>
      </c>
      <c r="I161" s="64">
        <v>0</v>
      </c>
      <c r="J161" s="64">
        <v>0</v>
      </c>
      <c r="K161" s="64">
        <v>0</v>
      </c>
      <c r="L161" s="64">
        <f t="shared" ref="L161" si="43">SUM(M161:N161)</f>
        <v>72.180000000000007</v>
      </c>
      <c r="M161" s="152">
        <v>72.180000000000007</v>
      </c>
      <c r="N161" s="96">
        <v>0</v>
      </c>
      <c r="O161" s="96">
        <v>0</v>
      </c>
      <c r="P161" s="96">
        <v>0</v>
      </c>
    </row>
    <row r="162" spans="2:27" ht="20.100000000000001" customHeight="1" x14ac:dyDescent="0.25">
      <c r="B162" s="37" t="s">
        <v>21</v>
      </c>
      <c r="C162" s="38" t="s">
        <v>22</v>
      </c>
      <c r="D162" s="39"/>
      <c r="E162" s="40">
        <f>E163</f>
        <v>0</v>
      </c>
      <c r="F162" s="40">
        <f t="shared" ref="F162:P162" si="44">F163</f>
        <v>0</v>
      </c>
      <c r="G162" s="40">
        <f t="shared" si="44"/>
        <v>0</v>
      </c>
      <c r="H162" s="40">
        <f t="shared" si="44"/>
        <v>0</v>
      </c>
      <c r="I162" s="40">
        <f t="shared" si="44"/>
        <v>0</v>
      </c>
      <c r="J162" s="40">
        <f t="shared" si="44"/>
        <v>0</v>
      </c>
      <c r="K162" s="40">
        <f t="shared" si="44"/>
        <v>0</v>
      </c>
      <c r="L162" s="40">
        <f t="shared" si="44"/>
        <v>0</v>
      </c>
      <c r="M162" s="40">
        <f t="shared" si="44"/>
        <v>0</v>
      </c>
      <c r="N162" s="40">
        <f t="shared" si="44"/>
        <v>0</v>
      </c>
      <c r="O162" s="40">
        <f t="shared" si="44"/>
        <v>0</v>
      </c>
      <c r="P162" s="40">
        <f t="shared" si="44"/>
        <v>0</v>
      </c>
    </row>
    <row r="163" spans="2:27" x14ac:dyDescent="0.2">
      <c r="B163" s="60"/>
      <c r="C163" s="100"/>
      <c r="D163" s="120"/>
      <c r="E163" s="121"/>
      <c r="F163" s="152"/>
      <c r="G163" s="64"/>
      <c r="H163" s="64"/>
      <c r="I163" s="64"/>
      <c r="J163" s="64"/>
      <c r="K163" s="64"/>
      <c r="L163" s="64"/>
      <c r="M163" s="152"/>
      <c r="N163" s="96"/>
      <c r="O163" s="96"/>
      <c r="P163" s="96"/>
    </row>
    <row r="164" spans="2:27" s="52" customFormat="1" ht="20.100000000000001" customHeight="1" x14ac:dyDescent="0.25">
      <c r="B164" s="122" t="s">
        <v>143</v>
      </c>
      <c r="C164" s="114" t="s">
        <v>29</v>
      </c>
      <c r="D164" s="123"/>
      <c r="E164" s="59">
        <f>SUM(E165:E190)</f>
        <v>775.5</v>
      </c>
      <c r="F164" s="59">
        <f t="shared" ref="F164:P164" si="45">SUM(F165:F190)</f>
        <v>22478.167809999999</v>
      </c>
      <c r="G164" s="59">
        <f t="shared" si="45"/>
        <v>25</v>
      </c>
      <c r="H164" s="59">
        <f t="shared" si="45"/>
        <v>0</v>
      </c>
      <c r="I164" s="59">
        <f t="shared" si="45"/>
        <v>0</v>
      </c>
      <c r="J164" s="59">
        <f t="shared" si="45"/>
        <v>0</v>
      </c>
      <c r="K164" s="59">
        <f t="shared" si="45"/>
        <v>0</v>
      </c>
      <c r="L164" s="59">
        <f t="shared" si="45"/>
        <v>25</v>
      </c>
      <c r="M164" s="59">
        <f t="shared" si="45"/>
        <v>25</v>
      </c>
      <c r="N164" s="59">
        <f t="shared" si="45"/>
        <v>0</v>
      </c>
      <c r="O164" s="59">
        <f t="shared" si="45"/>
        <v>0</v>
      </c>
      <c r="P164" s="59">
        <f t="shared" si="45"/>
        <v>0</v>
      </c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</row>
    <row r="165" spans="2:27" ht="28.5" x14ac:dyDescent="0.2">
      <c r="B165" s="124" t="s">
        <v>30</v>
      </c>
      <c r="C165" s="180" t="s">
        <v>144</v>
      </c>
      <c r="D165" s="95" t="s">
        <v>145</v>
      </c>
      <c r="E165" s="103">
        <v>1</v>
      </c>
      <c r="F165" s="152">
        <v>1</v>
      </c>
      <c r="G165" s="64">
        <f>SUM(H165:L165)</f>
        <v>1</v>
      </c>
      <c r="H165" s="102">
        <v>0</v>
      </c>
      <c r="I165" s="102">
        <v>0</v>
      </c>
      <c r="J165" s="125">
        <v>0</v>
      </c>
      <c r="K165" s="102">
        <v>0</v>
      </c>
      <c r="L165" s="64">
        <f t="shared" ref="L165:L175" si="46">SUM(M165:N165)</f>
        <v>1</v>
      </c>
      <c r="M165" s="193">
        <v>1</v>
      </c>
      <c r="N165" s="125">
        <v>0</v>
      </c>
      <c r="O165" s="125">
        <v>0</v>
      </c>
      <c r="P165" s="125">
        <v>0</v>
      </c>
    </row>
    <row r="166" spans="2:27" ht="42.75" x14ac:dyDescent="0.2">
      <c r="B166" s="124" t="s">
        <v>33</v>
      </c>
      <c r="C166" s="174" t="s">
        <v>146</v>
      </c>
      <c r="D166" s="95" t="s">
        <v>145</v>
      </c>
      <c r="E166" s="126">
        <v>82</v>
      </c>
      <c r="F166" s="154">
        <f>1112420.8/1000</f>
        <v>1112.4208000000001</v>
      </c>
      <c r="G166" s="64">
        <f t="shared" ref="G166:G188" si="47">SUM(H166:L166)</f>
        <v>1</v>
      </c>
      <c r="H166" s="64">
        <v>0</v>
      </c>
      <c r="I166" s="64">
        <v>0</v>
      </c>
      <c r="J166" s="64">
        <v>0</v>
      </c>
      <c r="K166" s="64">
        <v>0</v>
      </c>
      <c r="L166" s="64">
        <f t="shared" si="46"/>
        <v>1</v>
      </c>
      <c r="M166" s="154">
        <v>1</v>
      </c>
      <c r="N166" s="64">
        <v>0</v>
      </c>
      <c r="O166" s="96">
        <v>0</v>
      </c>
      <c r="P166" s="96">
        <v>0</v>
      </c>
    </row>
    <row r="167" spans="2:27" ht="42.75" x14ac:dyDescent="0.2">
      <c r="B167" s="124" t="s">
        <v>63</v>
      </c>
      <c r="C167" s="174" t="s">
        <v>147</v>
      </c>
      <c r="D167" s="95" t="s">
        <v>145</v>
      </c>
      <c r="E167" s="126">
        <v>164</v>
      </c>
      <c r="F167" s="154">
        <f>1917833.92/100</f>
        <v>19178.339199999999</v>
      </c>
      <c r="G167" s="64">
        <f t="shared" si="47"/>
        <v>1</v>
      </c>
      <c r="H167" s="64">
        <v>0</v>
      </c>
      <c r="I167" s="64">
        <v>0</v>
      </c>
      <c r="J167" s="64">
        <v>0</v>
      </c>
      <c r="K167" s="64">
        <v>0</v>
      </c>
      <c r="L167" s="64">
        <f t="shared" si="46"/>
        <v>1</v>
      </c>
      <c r="M167" s="154">
        <v>1</v>
      </c>
      <c r="N167" s="64">
        <v>0</v>
      </c>
      <c r="O167" s="96">
        <v>0</v>
      </c>
      <c r="P167" s="96">
        <v>0</v>
      </c>
    </row>
    <row r="168" spans="2:27" ht="42.75" x14ac:dyDescent="0.2">
      <c r="B168" s="124" t="s">
        <v>65</v>
      </c>
      <c r="C168" s="174" t="s">
        <v>148</v>
      </c>
      <c r="D168" s="95" t="s">
        <v>149</v>
      </c>
      <c r="E168" s="64">
        <v>1</v>
      </c>
      <c r="F168" s="150">
        <f>E168</f>
        <v>1</v>
      </c>
      <c r="G168" s="64">
        <f>SUM(H168:L168)</f>
        <v>1</v>
      </c>
      <c r="H168" s="64">
        <v>0</v>
      </c>
      <c r="I168" s="64">
        <v>0</v>
      </c>
      <c r="J168" s="64">
        <v>0</v>
      </c>
      <c r="K168" s="64">
        <v>0</v>
      </c>
      <c r="L168" s="64">
        <f t="shared" si="46"/>
        <v>1</v>
      </c>
      <c r="M168" s="150">
        <v>1</v>
      </c>
      <c r="N168" s="64">
        <v>0</v>
      </c>
      <c r="O168" s="96">
        <v>0</v>
      </c>
      <c r="P168" s="96">
        <v>0</v>
      </c>
    </row>
    <row r="169" spans="2:27" ht="42.75" x14ac:dyDescent="0.2">
      <c r="B169" s="124" t="s">
        <v>67</v>
      </c>
      <c r="C169" s="174" t="s">
        <v>150</v>
      </c>
      <c r="D169" s="95" t="s">
        <v>135</v>
      </c>
      <c r="E169" s="64">
        <v>100</v>
      </c>
      <c r="F169" s="150">
        <v>100</v>
      </c>
      <c r="G169" s="64">
        <f>SUM(H169:L169)</f>
        <v>1</v>
      </c>
      <c r="H169" s="63">
        <v>0</v>
      </c>
      <c r="I169" s="63">
        <v>0</v>
      </c>
      <c r="J169" s="63">
        <v>0</v>
      </c>
      <c r="K169" s="63">
        <v>0</v>
      </c>
      <c r="L169" s="64">
        <f t="shared" si="46"/>
        <v>1</v>
      </c>
      <c r="M169" s="111">
        <v>1</v>
      </c>
      <c r="N169" s="63">
        <v>0</v>
      </c>
      <c r="O169" s="92">
        <v>0</v>
      </c>
      <c r="P169" s="92">
        <v>0</v>
      </c>
    </row>
    <row r="170" spans="2:27" ht="43.5" customHeight="1" x14ac:dyDescent="0.2">
      <c r="B170" s="124" t="s">
        <v>69</v>
      </c>
      <c r="C170" s="174" t="s">
        <v>151</v>
      </c>
      <c r="D170" s="95" t="s">
        <v>145</v>
      </c>
      <c r="E170" s="126">
        <v>55</v>
      </c>
      <c r="F170" s="154">
        <f>737457.81/1000</f>
        <v>737.45781000000011</v>
      </c>
      <c r="G170" s="64">
        <f t="shared" si="47"/>
        <v>1</v>
      </c>
      <c r="H170" s="64">
        <v>0</v>
      </c>
      <c r="I170" s="64">
        <v>0</v>
      </c>
      <c r="J170" s="64">
        <v>0</v>
      </c>
      <c r="K170" s="64">
        <v>0</v>
      </c>
      <c r="L170" s="64">
        <f t="shared" si="46"/>
        <v>1</v>
      </c>
      <c r="M170" s="154">
        <v>1</v>
      </c>
      <c r="N170" s="64">
        <v>0</v>
      </c>
      <c r="O170" s="96">
        <v>0</v>
      </c>
      <c r="P170" s="96">
        <v>0</v>
      </c>
    </row>
    <row r="171" spans="2:27" ht="51.75" hidden="1" customHeight="1" x14ac:dyDescent="0.2">
      <c r="B171" s="124" t="s">
        <v>71</v>
      </c>
      <c r="C171" s="61" t="s">
        <v>152</v>
      </c>
      <c r="D171" s="120" t="s">
        <v>145</v>
      </c>
      <c r="E171" s="127"/>
      <c r="F171" s="153"/>
      <c r="G171" s="64"/>
      <c r="H171" s="63"/>
      <c r="I171" s="63"/>
      <c r="J171" s="63"/>
      <c r="K171" s="63"/>
      <c r="L171" s="64">
        <f t="shared" si="46"/>
        <v>0</v>
      </c>
      <c r="M171" s="185"/>
      <c r="N171" s="63"/>
      <c r="O171" s="92"/>
      <c r="P171" s="92"/>
    </row>
    <row r="172" spans="2:27" ht="33" customHeight="1" x14ac:dyDescent="0.2">
      <c r="B172" s="124" t="s">
        <v>71</v>
      </c>
      <c r="C172" s="174" t="s">
        <v>153</v>
      </c>
      <c r="D172" s="120" t="s">
        <v>145</v>
      </c>
      <c r="E172" s="127">
        <v>42</v>
      </c>
      <c r="F172" s="153">
        <f>1020.45</f>
        <v>1020.45</v>
      </c>
      <c r="G172" s="64">
        <f t="shared" si="47"/>
        <v>1</v>
      </c>
      <c r="H172" s="63">
        <v>0</v>
      </c>
      <c r="I172" s="63">
        <v>0</v>
      </c>
      <c r="J172" s="63">
        <v>0</v>
      </c>
      <c r="K172" s="63">
        <v>0</v>
      </c>
      <c r="L172" s="64">
        <f t="shared" si="46"/>
        <v>1</v>
      </c>
      <c r="M172" s="154">
        <v>1</v>
      </c>
      <c r="N172" s="63">
        <v>0</v>
      </c>
      <c r="O172" s="92">
        <v>0</v>
      </c>
      <c r="P172" s="92">
        <v>0</v>
      </c>
    </row>
    <row r="173" spans="2:27" ht="42.75" x14ac:dyDescent="0.2">
      <c r="B173" s="124" t="s">
        <v>73</v>
      </c>
      <c r="C173" s="174" t="s">
        <v>154</v>
      </c>
      <c r="D173" s="120" t="s">
        <v>145</v>
      </c>
      <c r="E173" s="127">
        <v>10</v>
      </c>
      <c r="F173" s="153">
        <v>10</v>
      </c>
      <c r="G173" s="64">
        <f t="shared" si="47"/>
        <v>1</v>
      </c>
      <c r="H173" s="63">
        <v>0</v>
      </c>
      <c r="I173" s="63">
        <v>0</v>
      </c>
      <c r="J173" s="63">
        <v>0</v>
      </c>
      <c r="K173" s="63">
        <v>0</v>
      </c>
      <c r="L173" s="64">
        <f t="shared" si="46"/>
        <v>1</v>
      </c>
      <c r="M173" s="154">
        <v>1</v>
      </c>
      <c r="N173" s="63">
        <v>0</v>
      </c>
      <c r="O173" s="92">
        <v>0</v>
      </c>
      <c r="P173" s="92">
        <v>0</v>
      </c>
    </row>
    <row r="174" spans="2:27" ht="42.75" x14ac:dyDescent="0.2">
      <c r="B174" s="124" t="s">
        <v>75</v>
      </c>
      <c r="C174" s="174" t="s">
        <v>155</v>
      </c>
      <c r="D174" s="120" t="s">
        <v>145</v>
      </c>
      <c r="E174" s="127">
        <v>10</v>
      </c>
      <c r="F174" s="153">
        <v>10</v>
      </c>
      <c r="G174" s="64">
        <f t="shared" si="47"/>
        <v>1</v>
      </c>
      <c r="H174" s="63">
        <v>0</v>
      </c>
      <c r="I174" s="63">
        <v>0</v>
      </c>
      <c r="J174" s="63">
        <v>0</v>
      </c>
      <c r="K174" s="63">
        <v>0</v>
      </c>
      <c r="L174" s="64">
        <f t="shared" si="46"/>
        <v>1</v>
      </c>
      <c r="M174" s="154">
        <v>1</v>
      </c>
      <c r="N174" s="63">
        <v>0</v>
      </c>
      <c r="O174" s="92">
        <v>0</v>
      </c>
      <c r="P174" s="92">
        <v>0</v>
      </c>
    </row>
    <row r="175" spans="2:27" ht="42.75" x14ac:dyDescent="0.2">
      <c r="B175" s="124" t="s">
        <v>77</v>
      </c>
      <c r="C175" s="174" t="s">
        <v>156</v>
      </c>
      <c r="D175" s="120" t="s">
        <v>145</v>
      </c>
      <c r="E175" s="127">
        <v>10</v>
      </c>
      <c r="F175" s="153">
        <v>10</v>
      </c>
      <c r="G175" s="64">
        <f t="shared" si="47"/>
        <v>1</v>
      </c>
      <c r="H175" s="63">
        <v>0</v>
      </c>
      <c r="I175" s="63">
        <v>0</v>
      </c>
      <c r="J175" s="63">
        <v>0</v>
      </c>
      <c r="K175" s="63">
        <v>0</v>
      </c>
      <c r="L175" s="64">
        <f t="shared" si="46"/>
        <v>1</v>
      </c>
      <c r="M175" s="154">
        <v>1</v>
      </c>
      <c r="N175" s="63">
        <v>0</v>
      </c>
      <c r="O175" s="92">
        <v>0</v>
      </c>
      <c r="P175" s="92">
        <v>0</v>
      </c>
    </row>
    <row r="176" spans="2:27" ht="42.75" x14ac:dyDescent="0.2">
      <c r="B176" s="124" t="s">
        <v>79</v>
      </c>
      <c r="C176" s="174" t="s">
        <v>157</v>
      </c>
      <c r="D176" s="120" t="s">
        <v>145</v>
      </c>
      <c r="E176" s="127">
        <v>10</v>
      </c>
      <c r="F176" s="153">
        <v>5</v>
      </c>
      <c r="G176" s="64">
        <f t="shared" si="47"/>
        <v>1</v>
      </c>
      <c r="H176" s="63">
        <v>0</v>
      </c>
      <c r="I176" s="63">
        <v>0</v>
      </c>
      <c r="J176" s="63">
        <v>0</v>
      </c>
      <c r="K176" s="63">
        <v>0</v>
      </c>
      <c r="L176" s="64">
        <f t="shared" ref="L176:L189" si="48">SUM(M176:N176)</f>
        <v>1</v>
      </c>
      <c r="M176" s="154">
        <v>1</v>
      </c>
      <c r="N176" s="63">
        <v>0</v>
      </c>
      <c r="O176" s="92">
        <v>0</v>
      </c>
      <c r="P176" s="92">
        <v>0</v>
      </c>
    </row>
    <row r="177" spans="2:16" ht="32.25" customHeight="1" x14ac:dyDescent="0.2">
      <c r="B177" s="124" t="s">
        <v>81</v>
      </c>
      <c r="C177" s="180" t="s">
        <v>158</v>
      </c>
      <c r="D177" s="120" t="s">
        <v>145</v>
      </c>
      <c r="E177" s="103">
        <v>1</v>
      </c>
      <c r="F177" s="152">
        <v>1</v>
      </c>
      <c r="G177" s="64">
        <f t="shared" si="47"/>
        <v>1</v>
      </c>
      <c r="H177" s="64">
        <v>0</v>
      </c>
      <c r="I177" s="64">
        <v>0</v>
      </c>
      <c r="J177" s="64">
        <v>0</v>
      </c>
      <c r="K177" s="64">
        <v>0</v>
      </c>
      <c r="L177" s="64">
        <f t="shared" si="48"/>
        <v>1</v>
      </c>
      <c r="M177" s="154">
        <v>1</v>
      </c>
      <c r="N177" s="63">
        <v>0</v>
      </c>
      <c r="O177" s="92">
        <v>0</v>
      </c>
      <c r="P177" s="92">
        <v>0</v>
      </c>
    </row>
    <row r="178" spans="2:16" ht="28.5" x14ac:dyDescent="0.2">
      <c r="B178" s="124" t="s">
        <v>83</v>
      </c>
      <c r="C178" s="180" t="s">
        <v>159</v>
      </c>
      <c r="D178" s="120" t="s">
        <v>145</v>
      </c>
      <c r="E178" s="103">
        <v>1</v>
      </c>
      <c r="F178" s="152">
        <v>1</v>
      </c>
      <c r="G178" s="64">
        <f t="shared" si="47"/>
        <v>1</v>
      </c>
      <c r="H178" s="64">
        <v>0</v>
      </c>
      <c r="I178" s="64">
        <v>0</v>
      </c>
      <c r="J178" s="64">
        <v>0</v>
      </c>
      <c r="K178" s="64">
        <v>0</v>
      </c>
      <c r="L178" s="64">
        <f t="shared" si="48"/>
        <v>1</v>
      </c>
      <c r="M178" s="154">
        <v>1</v>
      </c>
      <c r="N178" s="63">
        <v>0</v>
      </c>
      <c r="O178" s="92">
        <v>0</v>
      </c>
      <c r="P178" s="92">
        <v>0</v>
      </c>
    </row>
    <row r="179" spans="2:16" ht="28.5" x14ac:dyDescent="0.2">
      <c r="B179" s="124" t="s">
        <v>86</v>
      </c>
      <c r="C179" s="180" t="s">
        <v>160</v>
      </c>
      <c r="D179" s="120" t="s">
        <v>145</v>
      </c>
      <c r="E179" s="103">
        <v>1</v>
      </c>
      <c r="F179" s="152">
        <v>1</v>
      </c>
      <c r="G179" s="64">
        <f t="shared" si="47"/>
        <v>1</v>
      </c>
      <c r="H179" s="64">
        <v>0</v>
      </c>
      <c r="I179" s="64">
        <v>0</v>
      </c>
      <c r="J179" s="64">
        <v>0</v>
      </c>
      <c r="K179" s="64">
        <v>0</v>
      </c>
      <c r="L179" s="64">
        <f t="shared" si="48"/>
        <v>1</v>
      </c>
      <c r="M179" s="154">
        <v>1</v>
      </c>
      <c r="N179" s="63">
        <v>0</v>
      </c>
      <c r="O179" s="92">
        <v>0</v>
      </c>
      <c r="P179" s="92">
        <v>0</v>
      </c>
    </row>
    <row r="180" spans="2:16" ht="28.5" x14ac:dyDescent="0.2">
      <c r="B180" s="124" t="s">
        <v>88</v>
      </c>
      <c r="C180" s="180" t="s">
        <v>161</v>
      </c>
      <c r="D180" s="120" t="s">
        <v>145</v>
      </c>
      <c r="E180" s="103">
        <v>1</v>
      </c>
      <c r="F180" s="152">
        <v>1</v>
      </c>
      <c r="G180" s="64">
        <f t="shared" si="47"/>
        <v>1</v>
      </c>
      <c r="H180" s="64">
        <v>0</v>
      </c>
      <c r="I180" s="64">
        <v>0</v>
      </c>
      <c r="J180" s="64">
        <v>0</v>
      </c>
      <c r="K180" s="64">
        <v>0</v>
      </c>
      <c r="L180" s="64">
        <f t="shared" si="48"/>
        <v>1</v>
      </c>
      <c r="M180" s="154">
        <v>1</v>
      </c>
      <c r="N180" s="63">
        <v>0</v>
      </c>
      <c r="O180" s="92">
        <v>0</v>
      </c>
      <c r="P180" s="92">
        <v>0</v>
      </c>
    </row>
    <row r="181" spans="2:16" ht="28.5" x14ac:dyDescent="0.2">
      <c r="B181" s="124" t="s">
        <v>90</v>
      </c>
      <c r="C181" s="180" t="s">
        <v>162</v>
      </c>
      <c r="D181" s="120" t="s">
        <v>145</v>
      </c>
      <c r="E181" s="103">
        <v>1</v>
      </c>
      <c r="F181" s="152">
        <v>1</v>
      </c>
      <c r="G181" s="64">
        <f t="shared" si="47"/>
        <v>1</v>
      </c>
      <c r="H181" s="64">
        <v>0</v>
      </c>
      <c r="I181" s="64">
        <v>0</v>
      </c>
      <c r="J181" s="64">
        <v>0</v>
      </c>
      <c r="K181" s="64">
        <v>0</v>
      </c>
      <c r="L181" s="64">
        <f t="shared" si="48"/>
        <v>1</v>
      </c>
      <c r="M181" s="154">
        <v>1</v>
      </c>
      <c r="N181" s="63">
        <v>0</v>
      </c>
      <c r="O181" s="92">
        <v>0</v>
      </c>
      <c r="P181" s="92">
        <v>0</v>
      </c>
    </row>
    <row r="182" spans="2:16" ht="28.5" x14ac:dyDescent="0.2">
      <c r="B182" s="124" t="s">
        <v>92</v>
      </c>
      <c r="C182" s="180" t="s">
        <v>163</v>
      </c>
      <c r="D182" s="120" t="s">
        <v>145</v>
      </c>
      <c r="E182" s="103">
        <v>1</v>
      </c>
      <c r="F182" s="152">
        <v>1</v>
      </c>
      <c r="G182" s="64">
        <f t="shared" si="47"/>
        <v>1</v>
      </c>
      <c r="H182" s="64">
        <v>0</v>
      </c>
      <c r="I182" s="64">
        <v>0</v>
      </c>
      <c r="J182" s="64">
        <v>0</v>
      </c>
      <c r="K182" s="64">
        <v>0</v>
      </c>
      <c r="L182" s="64">
        <f t="shared" si="48"/>
        <v>1</v>
      </c>
      <c r="M182" s="154">
        <v>1</v>
      </c>
      <c r="N182" s="63">
        <v>0</v>
      </c>
      <c r="O182" s="92">
        <v>0</v>
      </c>
      <c r="P182" s="92">
        <v>0</v>
      </c>
    </row>
    <row r="183" spans="2:16" ht="28.5" x14ac:dyDescent="0.2">
      <c r="B183" s="124" t="s">
        <v>94</v>
      </c>
      <c r="C183" s="180" t="s">
        <v>164</v>
      </c>
      <c r="D183" s="120" t="s">
        <v>145</v>
      </c>
      <c r="E183" s="103">
        <v>1</v>
      </c>
      <c r="F183" s="152">
        <v>1</v>
      </c>
      <c r="G183" s="64">
        <f t="shared" si="47"/>
        <v>1</v>
      </c>
      <c r="H183" s="64">
        <v>0</v>
      </c>
      <c r="I183" s="64">
        <v>0</v>
      </c>
      <c r="J183" s="64">
        <v>0</v>
      </c>
      <c r="K183" s="64">
        <v>0</v>
      </c>
      <c r="L183" s="64">
        <f t="shared" si="48"/>
        <v>1</v>
      </c>
      <c r="M183" s="154">
        <v>1</v>
      </c>
      <c r="N183" s="63">
        <v>0</v>
      </c>
      <c r="O183" s="92">
        <v>0</v>
      </c>
      <c r="P183" s="92">
        <v>0</v>
      </c>
    </row>
    <row r="184" spans="2:16" ht="28.5" x14ac:dyDescent="0.2">
      <c r="B184" s="124" t="s">
        <v>96</v>
      </c>
      <c r="C184" s="180" t="s">
        <v>165</v>
      </c>
      <c r="D184" s="120" t="s">
        <v>145</v>
      </c>
      <c r="E184" s="103">
        <v>1</v>
      </c>
      <c r="F184" s="152">
        <v>1</v>
      </c>
      <c r="G184" s="64">
        <f t="shared" si="47"/>
        <v>1</v>
      </c>
      <c r="H184" s="64">
        <v>0</v>
      </c>
      <c r="I184" s="64">
        <v>0</v>
      </c>
      <c r="J184" s="64">
        <v>0</v>
      </c>
      <c r="K184" s="64">
        <v>0</v>
      </c>
      <c r="L184" s="64">
        <f t="shared" si="48"/>
        <v>1</v>
      </c>
      <c r="M184" s="154">
        <v>1</v>
      </c>
      <c r="N184" s="63">
        <v>0</v>
      </c>
      <c r="O184" s="92">
        <v>0</v>
      </c>
      <c r="P184" s="92">
        <v>0</v>
      </c>
    </row>
    <row r="185" spans="2:16" ht="28.5" x14ac:dyDescent="0.2">
      <c r="B185" s="124" t="s">
        <v>98</v>
      </c>
      <c r="C185" s="180" t="s">
        <v>166</v>
      </c>
      <c r="D185" s="120" t="s">
        <v>145</v>
      </c>
      <c r="E185" s="103">
        <v>1</v>
      </c>
      <c r="F185" s="152">
        <v>1</v>
      </c>
      <c r="G185" s="64">
        <f t="shared" si="47"/>
        <v>1</v>
      </c>
      <c r="H185" s="64">
        <v>0</v>
      </c>
      <c r="I185" s="64">
        <v>0</v>
      </c>
      <c r="J185" s="64">
        <v>0</v>
      </c>
      <c r="K185" s="64">
        <v>0</v>
      </c>
      <c r="L185" s="64">
        <f t="shared" si="48"/>
        <v>1</v>
      </c>
      <c r="M185" s="154">
        <v>1</v>
      </c>
      <c r="N185" s="63">
        <v>0</v>
      </c>
      <c r="O185" s="92">
        <v>0</v>
      </c>
      <c r="P185" s="92">
        <v>0</v>
      </c>
    </row>
    <row r="186" spans="2:16" ht="28.5" x14ac:dyDescent="0.2">
      <c r="B186" s="124" t="s">
        <v>100</v>
      </c>
      <c r="C186" s="180" t="s">
        <v>167</v>
      </c>
      <c r="D186" s="120" t="s">
        <v>145</v>
      </c>
      <c r="E186" s="103">
        <v>1</v>
      </c>
      <c r="F186" s="152">
        <v>1</v>
      </c>
      <c r="G186" s="64">
        <f t="shared" si="47"/>
        <v>1</v>
      </c>
      <c r="H186" s="64">
        <v>0</v>
      </c>
      <c r="I186" s="64">
        <v>0</v>
      </c>
      <c r="J186" s="64">
        <v>0</v>
      </c>
      <c r="K186" s="64">
        <v>0</v>
      </c>
      <c r="L186" s="64">
        <f t="shared" si="48"/>
        <v>1</v>
      </c>
      <c r="M186" s="154">
        <v>1</v>
      </c>
      <c r="N186" s="63">
        <v>0</v>
      </c>
      <c r="O186" s="92">
        <v>0</v>
      </c>
      <c r="P186" s="92">
        <v>0</v>
      </c>
    </row>
    <row r="187" spans="2:16" ht="57" x14ac:dyDescent="0.2">
      <c r="B187" s="124" t="s">
        <v>102</v>
      </c>
      <c r="C187" s="174" t="s">
        <v>168</v>
      </c>
      <c r="D187" s="95" t="s">
        <v>145</v>
      </c>
      <c r="E187" s="126">
        <v>1</v>
      </c>
      <c r="F187" s="154">
        <v>1</v>
      </c>
      <c r="G187" s="64">
        <f>SUM(H187:L187)</f>
        <v>1</v>
      </c>
      <c r="H187" s="64">
        <v>0</v>
      </c>
      <c r="I187" s="64">
        <v>0</v>
      </c>
      <c r="J187" s="64">
        <v>0</v>
      </c>
      <c r="K187" s="64">
        <v>0</v>
      </c>
      <c r="L187" s="64">
        <f>SUM(M187:N187)</f>
        <v>1</v>
      </c>
      <c r="M187" s="154">
        <v>1</v>
      </c>
      <c r="N187" s="64">
        <v>0</v>
      </c>
      <c r="O187" s="96">
        <v>0</v>
      </c>
      <c r="P187" s="96">
        <v>0</v>
      </c>
    </row>
    <row r="188" spans="2:16" ht="28.5" x14ac:dyDescent="0.2">
      <c r="B188" s="124" t="s">
        <v>104</v>
      </c>
      <c r="C188" s="180" t="s">
        <v>169</v>
      </c>
      <c r="D188" s="120" t="s">
        <v>135</v>
      </c>
      <c r="E188" s="103">
        <f>900000/6/1000</f>
        <v>150</v>
      </c>
      <c r="F188" s="152">
        <v>151</v>
      </c>
      <c r="G188" s="64">
        <f t="shared" si="47"/>
        <v>1</v>
      </c>
      <c r="H188" s="64">
        <v>0</v>
      </c>
      <c r="I188" s="64">
        <v>0</v>
      </c>
      <c r="J188" s="64">
        <v>0</v>
      </c>
      <c r="K188" s="64">
        <v>0</v>
      </c>
      <c r="L188" s="64">
        <f t="shared" si="48"/>
        <v>1</v>
      </c>
      <c r="M188" s="154">
        <v>1</v>
      </c>
      <c r="N188" s="125">
        <v>0</v>
      </c>
      <c r="O188" s="125">
        <v>0</v>
      </c>
      <c r="P188" s="125">
        <v>0</v>
      </c>
    </row>
    <row r="189" spans="2:16" ht="28.5" x14ac:dyDescent="0.2">
      <c r="B189" s="124" t="s">
        <v>106</v>
      </c>
      <c r="C189" s="180" t="s">
        <v>170</v>
      </c>
      <c r="D189" s="120" t="s">
        <v>135</v>
      </c>
      <c r="E189" s="103">
        <v>128.5</v>
      </c>
      <c r="F189" s="152">
        <v>129.5</v>
      </c>
      <c r="G189" s="64">
        <f>SUM(H189:L189)</f>
        <v>1</v>
      </c>
      <c r="H189" s="64">
        <v>0</v>
      </c>
      <c r="I189" s="64">
        <v>0</v>
      </c>
      <c r="J189" s="64">
        <v>0</v>
      </c>
      <c r="K189" s="64">
        <v>0</v>
      </c>
      <c r="L189" s="64">
        <f t="shared" si="48"/>
        <v>1</v>
      </c>
      <c r="M189" s="154">
        <v>1</v>
      </c>
      <c r="N189" s="125">
        <v>0</v>
      </c>
      <c r="O189" s="125">
        <v>0</v>
      </c>
      <c r="P189" s="125">
        <v>0</v>
      </c>
    </row>
    <row r="190" spans="2:16" ht="28.5" x14ac:dyDescent="0.2">
      <c r="B190" s="124" t="s">
        <v>108</v>
      </c>
      <c r="C190" s="174" t="s">
        <v>171</v>
      </c>
      <c r="D190" s="95" t="s">
        <v>149</v>
      </c>
      <c r="E190" s="64">
        <v>1</v>
      </c>
      <c r="F190" s="150">
        <v>1</v>
      </c>
      <c r="G190" s="64">
        <f>SUM(H190:L190)</f>
        <v>1</v>
      </c>
      <c r="H190" s="63">
        <v>0</v>
      </c>
      <c r="I190" s="63">
        <v>0</v>
      </c>
      <c r="J190" s="63">
        <v>0</v>
      </c>
      <c r="K190" s="63">
        <v>0</v>
      </c>
      <c r="L190" s="64">
        <f>SUM(M190:N190)</f>
        <v>1</v>
      </c>
      <c r="M190" s="154">
        <v>1</v>
      </c>
      <c r="N190" s="63">
        <v>0</v>
      </c>
      <c r="O190" s="92">
        <v>0</v>
      </c>
      <c r="P190" s="92">
        <v>0</v>
      </c>
    </row>
    <row r="191" spans="2:16" x14ac:dyDescent="0.25">
      <c r="B191" s="12"/>
      <c r="C191" s="128" t="s">
        <v>533</v>
      </c>
      <c r="D191" s="129"/>
      <c r="E191" s="130"/>
      <c r="F191" s="224" t="s">
        <v>172</v>
      </c>
      <c r="G191" s="224"/>
      <c r="H191" s="224"/>
      <c r="I191" s="224"/>
      <c r="J191" s="224"/>
      <c r="K191" s="131"/>
      <c r="L191" s="132"/>
      <c r="M191" s="135"/>
      <c r="N191" s="132"/>
    </row>
    <row r="192" spans="2:16" x14ac:dyDescent="0.2">
      <c r="C192" s="128" t="s">
        <v>534</v>
      </c>
      <c r="D192" s="129"/>
      <c r="E192" s="133"/>
      <c r="F192" s="224" t="s">
        <v>173</v>
      </c>
      <c r="G192" s="224"/>
      <c r="H192" s="224"/>
      <c r="I192" s="224"/>
      <c r="J192" s="224"/>
      <c r="K192" s="131"/>
      <c r="L192" s="132"/>
      <c r="M192" s="135"/>
      <c r="N192" s="132"/>
    </row>
    <row r="193" spans="3:14" x14ac:dyDescent="0.2">
      <c r="E193" s="134"/>
      <c r="F193" s="191"/>
      <c r="G193" s="132"/>
      <c r="H193" s="132"/>
      <c r="I193" s="132"/>
      <c r="J193" s="135"/>
      <c r="K193" s="131"/>
      <c r="L193" s="132"/>
      <c r="M193" s="135"/>
      <c r="N193" s="132"/>
    </row>
    <row r="194" spans="3:14" x14ac:dyDescent="0.2">
      <c r="E194" s="134"/>
      <c r="F194" s="225"/>
      <c r="G194" s="226"/>
      <c r="H194" s="226"/>
      <c r="I194" s="132"/>
      <c r="J194" s="135"/>
      <c r="K194" s="131"/>
      <c r="L194" s="132"/>
      <c r="M194" s="135"/>
      <c r="N194" s="132"/>
    </row>
    <row r="195" spans="3:14" x14ac:dyDescent="0.2">
      <c r="E195" s="136"/>
      <c r="F195" s="191"/>
      <c r="G195" s="132"/>
      <c r="H195" s="132"/>
      <c r="I195" s="132"/>
      <c r="J195" s="135"/>
      <c r="K195" s="131"/>
      <c r="L195" s="132"/>
      <c r="M195" s="135"/>
      <c r="N195" s="132"/>
    </row>
    <row r="196" spans="3:14" x14ac:dyDescent="0.2">
      <c r="E196" s="136"/>
      <c r="F196" s="191"/>
      <c r="G196" s="132"/>
      <c r="H196" s="137"/>
      <c r="I196" s="132"/>
      <c r="J196" s="135"/>
      <c r="K196" s="131"/>
      <c r="L196" s="132"/>
      <c r="M196" s="135"/>
      <c r="N196" s="132"/>
    </row>
    <row r="197" spans="3:14" x14ac:dyDescent="0.2">
      <c r="C197"/>
      <c r="D197"/>
      <c r="E197" s="136"/>
      <c r="F197" s="191"/>
      <c r="G197" s="132"/>
      <c r="H197" s="132"/>
      <c r="I197" s="132"/>
      <c r="J197" s="135"/>
      <c r="K197" s="131"/>
      <c r="L197" s="132"/>
      <c r="M197" s="135"/>
      <c r="N197" s="132"/>
    </row>
    <row r="198" spans="3:14" x14ac:dyDescent="0.2">
      <c r="C198"/>
      <c r="D198"/>
      <c r="E198" s="136"/>
      <c r="F198" s="191"/>
      <c r="G198" s="132"/>
      <c r="H198" s="137"/>
      <c r="I198" s="132"/>
      <c r="J198" s="135"/>
      <c r="K198" s="131"/>
      <c r="L198" s="132"/>
      <c r="M198" s="135"/>
      <c r="N198" s="132"/>
    </row>
    <row r="199" spans="3:14" x14ac:dyDescent="0.2">
      <c r="E199" s="136"/>
      <c r="F199" s="191"/>
      <c r="G199" s="132"/>
      <c r="H199" s="137"/>
      <c r="I199" s="132"/>
      <c r="J199" s="135"/>
      <c r="K199" s="131"/>
      <c r="L199" s="132"/>
      <c r="M199" s="135"/>
      <c r="N199" s="132"/>
    </row>
    <row r="200" spans="3:14" x14ac:dyDescent="0.2">
      <c r="E200" s="136"/>
      <c r="F200" s="191"/>
      <c r="G200" s="132"/>
      <c r="H200" s="137"/>
      <c r="I200" s="132"/>
      <c r="J200" s="135"/>
      <c r="K200" s="131"/>
      <c r="L200" s="132"/>
      <c r="M200" s="135"/>
      <c r="N200" s="132"/>
    </row>
    <row r="201" spans="3:14" x14ac:dyDescent="0.2">
      <c r="E201" s="136"/>
      <c r="F201" s="191"/>
      <c r="G201" s="132"/>
      <c r="H201" s="137"/>
      <c r="I201" s="132"/>
      <c r="J201" s="135"/>
      <c r="K201" s="131"/>
      <c r="L201" s="132"/>
      <c r="M201" s="135"/>
      <c r="N201" s="132"/>
    </row>
    <row r="202" spans="3:14" x14ac:dyDescent="0.2">
      <c r="E202" s="136"/>
      <c r="F202" s="191"/>
      <c r="G202" s="132"/>
      <c r="H202" s="137"/>
      <c r="I202" s="132"/>
      <c r="J202" s="135"/>
      <c r="K202" s="131"/>
      <c r="L202" s="132"/>
      <c r="M202" s="135"/>
      <c r="N202" s="132"/>
    </row>
    <row r="203" spans="3:14" x14ac:dyDescent="0.2">
      <c r="E203" s="136"/>
      <c r="F203" s="191"/>
      <c r="G203" s="132"/>
      <c r="H203" s="137"/>
      <c r="I203" s="132"/>
      <c r="J203" s="135"/>
      <c r="K203" s="131"/>
      <c r="L203" s="132"/>
      <c r="M203" s="135"/>
      <c r="N203" s="132"/>
    </row>
    <row r="204" spans="3:14" x14ac:dyDescent="0.2">
      <c r="E204" s="136"/>
      <c r="F204" s="191"/>
      <c r="G204" s="132"/>
      <c r="H204" s="137"/>
      <c r="I204" s="132"/>
      <c r="J204" s="135"/>
      <c r="K204" s="131"/>
      <c r="L204" s="132"/>
      <c r="M204" s="135"/>
      <c r="N204" s="132"/>
    </row>
    <row r="205" spans="3:14" x14ac:dyDescent="0.2">
      <c r="E205" s="136"/>
      <c r="F205" s="191"/>
      <c r="G205" s="132"/>
      <c r="H205" s="137"/>
      <c r="I205" s="132"/>
      <c r="J205" s="135"/>
      <c r="K205" s="131"/>
      <c r="L205" s="132"/>
      <c r="M205" s="135"/>
      <c r="N205" s="132"/>
    </row>
    <row r="206" spans="3:14" x14ac:dyDescent="0.2">
      <c r="E206" s="136"/>
      <c r="F206" s="191"/>
      <c r="G206" s="132"/>
      <c r="H206" s="137"/>
      <c r="I206" s="132"/>
      <c r="J206" s="135"/>
      <c r="K206" s="131"/>
      <c r="L206" s="132"/>
      <c r="M206" s="135"/>
      <c r="N206" s="132"/>
    </row>
    <row r="207" spans="3:14" x14ac:dyDescent="0.2">
      <c r="E207" s="136"/>
      <c r="F207" s="191"/>
      <c r="G207" s="132"/>
      <c r="H207" s="137"/>
      <c r="I207" s="132"/>
      <c r="J207" s="135"/>
      <c r="K207" s="131"/>
      <c r="L207" s="132"/>
      <c r="M207" s="135"/>
      <c r="N207" s="132"/>
    </row>
    <row r="208" spans="3:14" x14ac:dyDescent="0.2">
      <c r="E208" s="136"/>
      <c r="F208" s="191"/>
      <c r="G208" s="132"/>
      <c r="H208" s="137"/>
      <c r="I208" s="132"/>
      <c r="J208" s="135"/>
      <c r="K208" s="131"/>
      <c r="L208" s="132"/>
      <c r="M208" s="135"/>
      <c r="N208" s="132"/>
    </row>
    <row r="209" spans="5:14" x14ac:dyDescent="0.2">
      <c r="E209" s="136"/>
      <c r="F209" s="191"/>
      <c r="G209" s="132"/>
      <c r="H209" s="137"/>
      <c r="I209" s="132"/>
      <c r="J209" s="135"/>
      <c r="K209" s="131"/>
      <c r="L209" s="132"/>
      <c r="M209" s="135"/>
      <c r="N209" s="132"/>
    </row>
    <row r="210" spans="5:14" x14ac:dyDescent="0.2">
      <c r="E210" s="136"/>
      <c r="F210" s="191"/>
      <c r="G210" s="132"/>
      <c r="H210" s="137"/>
      <c r="I210" s="132"/>
      <c r="J210" s="135"/>
      <c r="K210" s="131"/>
      <c r="L210" s="132"/>
      <c r="M210" s="135"/>
      <c r="N210" s="132"/>
    </row>
    <row r="211" spans="5:14" x14ac:dyDescent="0.2">
      <c r="E211" s="136"/>
      <c r="F211" s="191"/>
      <c r="G211" s="132"/>
      <c r="H211" s="137"/>
      <c r="I211" s="132"/>
      <c r="J211" s="135"/>
      <c r="K211" s="131"/>
      <c r="L211" s="132"/>
      <c r="M211" s="135"/>
      <c r="N211" s="132"/>
    </row>
    <row r="212" spans="5:14" x14ac:dyDescent="0.2">
      <c r="E212" s="136"/>
      <c r="F212" s="191"/>
      <c r="G212" s="132"/>
      <c r="H212" s="137"/>
      <c r="I212" s="132"/>
      <c r="J212" s="135"/>
      <c r="K212" s="131"/>
      <c r="L212" s="132"/>
      <c r="M212" s="135"/>
      <c r="N212" s="132"/>
    </row>
    <row r="213" spans="5:14" x14ac:dyDescent="0.2">
      <c r="E213" s="136"/>
      <c r="F213" s="191"/>
      <c r="G213" s="132"/>
      <c r="H213" s="137"/>
      <c r="I213" s="132"/>
      <c r="J213" s="135"/>
      <c r="K213" s="131"/>
      <c r="L213" s="132"/>
      <c r="M213" s="135"/>
      <c r="N213" s="132"/>
    </row>
    <row r="214" spans="5:14" x14ac:dyDescent="0.2">
      <c r="E214" s="136"/>
      <c r="F214" s="191"/>
      <c r="G214" s="132"/>
      <c r="H214" s="137"/>
      <c r="I214" s="132"/>
      <c r="J214" s="135"/>
      <c r="K214" s="131"/>
      <c r="L214" s="132"/>
      <c r="M214" s="135"/>
      <c r="N214" s="132"/>
    </row>
    <row r="215" spans="5:14" x14ac:dyDescent="0.2">
      <c r="E215" s="136"/>
      <c r="F215" s="191"/>
      <c r="G215" s="132"/>
      <c r="H215" s="137"/>
      <c r="I215" s="132"/>
      <c r="J215" s="135"/>
      <c r="K215" s="131"/>
      <c r="L215" s="132"/>
      <c r="M215" s="135"/>
      <c r="N215" s="132"/>
    </row>
    <row r="216" spans="5:14" x14ac:dyDescent="0.2">
      <c r="E216" s="136"/>
      <c r="F216" s="191"/>
      <c r="G216" s="132"/>
      <c r="H216" s="137"/>
      <c r="I216" s="132"/>
      <c r="J216" s="135"/>
      <c r="K216" s="131"/>
      <c r="L216" s="132"/>
      <c r="M216" s="135"/>
      <c r="N216" s="132"/>
    </row>
    <row r="217" spans="5:14" x14ac:dyDescent="0.2">
      <c r="E217" s="136"/>
      <c r="F217" s="191"/>
      <c r="G217" s="132"/>
      <c r="H217" s="137"/>
      <c r="I217" s="132"/>
      <c r="J217" s="135"/>
      <c r="K217" s="131"/>
      <c r="L217" s="132"/>
      <c r="M217" s="135"/>
      <c r="N217" s="132"/>
    </row>
    <row r="218" spans="5:14" x14ac:dyDescent="0.2">
      <c r="E218" s="136"/>
      <c r="F218" s="191"/>
      <c r="G218" s="132"/>
      <c r="H218" s="137"/>
      <c r="I218" s="132"/>
      <c r="J218" s="135"/>
      <c r="K218" s="131"/>
      <c r="L218" s="132"/>
      <c r="M218" s="135"/>
      <c r="N218" s="132"/>
    </row>
    <row r="219" spans="5:14" x14ac:dyDescent="0.2">
      <c r="E219" s="136"/>
      <c r="F219" s="191"/>
      <c r="G219" s="132"/>
      <c r="H219" s="137"/>
      <c r="I219" s="132"/>
      <c r="J219" s="135"/>
      <c r="K219" s="131"/>
      <c r="L219" s="132"/>
      <c r="M219" s="135"/>
      <c r="N219" s="132"/>
    </row>
    <row r="220" spans="5:14" x14ac:dyDescent="0.2">
      <c r="E220" s="136"/>
      <c r="F220" s="191"/>
      <c r="G220" s="132"/>
      <c r="H220" s="137"/>
      <c r="I220" s="132"/>
      <c r="J220" s="135"/>
      <c r="K220" s="131"/>
      <c r="L220" s="132"/>
      <c r="M220" s="135"/>
      <c r="N220" s="132"/>
    </row>
    <row r="221" spans="5:14" x14ac:dyDescent="0.2">
      <c r="E221" s="136"/>
      <c r="F221" s="191"/>
      <c r="G221" s="132"/>
      <c r="H221" s="137"/>
      <c r="I221" s="132"/>
      <c r="J221" s="135"/>
      <c r="K221" s="131"/>
      <c r="L221" s="132"/>
      <c r="M221" s="135"/>
      <c r="N221" s="132"/>
    </row>
    <row r="222" spans="5:14" x14ac:dyDescent="0.2">
      <c r="E222" s="136"/>
      <c r="F222" s="191"/>
      <c r="G222" s="132"/>
      <c r="H222" s="137"/>
      <c r="I222" s="132"/>
      <c r="J222" s="135"/>
      <c r="K222" s="131"/>
      <c r="L222" s="132"/>
      <c r="M222" s="135"/>
      <c r="N222" s="132"/>
    </row>
    <row r="223" spans="5:14" x14ac:dyDescent="0.2">
      <c r="E223" s="136"/>
      <c r="F223" s="191"/>
      <c r="G223" s="132"/>
      <c r="H223" s="137"/>
      <c r="I223" s="132"/>
      <c r="J223" s="135"/>
      <c r="K223" s="131"/>
      <c r="L223" s="132"/>
      <c r="M223" s="135"/>
      <c r="N223" s="132"/>
    </row>
    <row r="224" spans="5:14" x14ac:dyDescent="0.2">
      <c r="E224" s="136"/>
      <c r="F224" s="191"/>
      <c r="G224" s="132"/>
      <c r="H224" s="137"/>
      <c r="I224" s="132"/>
      <c r="J224" s="135"/>
      <c r="K224" s="131"/>
      <c r="L224" s="132"/>
      <c r="M224" s="135"/>
      <c r="N224" s="132"/>
    </row>
    <row r="225" spans="5:14" x14ac:dyDescent="0.2">
      <c r="E225" s="136"/>
      <c r="F225" s="191"/>
      <c r="G225" s="132"/>
      <c r="H225" s="137"/>
      <c r="I225" s="132"/>
      <c r="J225" s="135"/>
      <c r="K225" s="131"/>
      <c r="L225" s="132"/>
      <c r="M225" s="135"/>
      <c r="N225" s="132"/>
    </row>
    <row r="226" spans="5:14" x14ac:dyDescent="0.2">
      <c r="E226" s="136"/>
      <c r="F226" s="191"/>
      <c r="G226" s="132"/>
      <c r="H226" s="137"/>
      <c r="I226" s="132"/>
      <c r="J226" s="135"/>
      <c r="K226" s="131"/>
      <c r="L226" s="132"/>
      <c r="M226" s="135"/>
      <c r="N226" s="132"/>
    </row>
    <row r="227" spans="5:14" x14ac:dyDescent="0.2">
      <c r="E227" s="136"/>
      <c r="F227" s="191"/>
      <c r="G227" s="132"/>
      <c r="H227" s="137"/>
      <c r="I227" s="132"/>
      <c r="J227" s="135"/>
      <c r="K227" s="131"/>
      <c r="L227" s="132"/>
      <c r="M227" s="135"/>
      <c r="N227" s="132"/>
    </row>
    <row r="228" spans="5:14" x14ac:dyDescent="0.2">
      <c r="E228" s="136"/>
      <c r="F228" s="191"/>
      <c r="G228" s="132"/>
      <c r="H228" s="137"/>
      <c r="I228" s="132"/>
      <c r="J228" s="135"/>
      <c r="K228" s="131"/>
      <c r="L228" s="132"/>
      <c r="M228" s="135"/>
      <c r="N228" s="132"/>
    </row>
    <row r="229" spans="5:14" x14ac:dyDescent="0.2">
      <c r="E229" s="136"/>
      <c r="F229" s="191"/>
      <c r="G229" s="132"/>
      <c r="H229" s="137"/>
      <c r="I229" s="132"/>
      <c r="J229" s="135"/>
      <c r="K229" s="131"/>
      <c r="L229" s="132"/>
      <c r="M229" s="135"/>
      <c r="N229" s="132"/>
    </row>
    <row r="230" spans="5:14" x14ac:dyDescent="0.2">
      <c r="E230" s="136"/>
      <c r="F230" s="191"/>
      <c r="G230" s="132"/>
      <c r="H230" s="137"/>
      <c r="I230" s="132"/>
      <c r="J230" s="135"/>
      <c r="K230" s="131"/>
      <c r="L230" s="132"/>
      <c r="M230" s="135"/>
      <c r="N230" s="132"/>
    </row>
    <row r="231" spans="5:14" x14ac:dyDescent="0.2">
      <c r="E231" s="136"/>
      <c r="F231" s="191"/>
      <c r="G231" s="132"/>
      <c r="H231" s="137"/>
      <c r="I231" s="132"/>
      <c r="J231" s="135"/>
      <c r="K231" s="131"/>
      <c r="L231" s="132"/>
      <c r="M231" s="135"/>
      <c r="N231" s="132"/>
    </row>
    <row r="232" spans="5:14" x14ac:dyDescent="0.2">
      <c r="E232" s="136"/>
      <c r="F232" s="191"/>
      <c r="G232" s="132"/>
      <c r="H232" s="137"/>
      <c r="I232" s="132"/>
      <c r="J232" s="135"/>
      <c r="K232" s="131"/>
      <c r="L232" s="132"/>
      <c r="M232" s="135"/>
      <c r="N232" s="132"/>
    </row>
    <row r="233" spans="5:14" x14ac:dyDescent="0.2">
      <c r="E233" s="136"/>
      <c r="F233" s="191"/>
      <c r="G233" s="132"/>
      <c r="H233" s="137"/>
      <c r="I233" s="132"/>
      <c r="J233" s="135"/>
      <c r="K233" s="131"/>
      <c r="L233" s="132"/>
      <c r="M233" s="135"/>
      <c r="N233" s="132"/>
    </row>
    <row r="234" spans="5:14" x14ac:dyDescent="0.25">
      <c r="E234" s="117"/>
      <c r="H234" s="8"/>
    </row>
    <row r="235" spans="5:14" x14ac:dyDescent="0.25">
      <c r="E235" s="117"/>
      <c r="H235" s="8"/>
    </row>
    <row r="236" spans="5:14" x14ac:dyDescent="0.25">
      <c r="E236" s="117"/>
      <c r="H236" s="8"/>
    </row>
    <row r="237" spans="5:14" x14ac:dyDescent="0.25">
      <c r="E237" s="117"/>
      <c r="H237" s="8"/>
    </row>
    <row r="238" spans="5:14" x14ac:dyDescent="0.25">
      <c r="E238" s="117"/>
      <c r="H238" s="8"/>
    </row>
    <row r="239" spans="5:14" x14ac:dyDescent="0.25">
      <c r="E239" s="117"/>
      <c r="H239" s="8"/>
    </row>
    <row r="240" spans="5:14" x14ac:dyDescent="0.25">
      <c r="E240" s="117"/>
    </row>
    <row r="241" spans="4:8" x14ac:dyDescent="0.25">
      <c r="D241" s="138"/>
      <c r="E241" s="139"/>
      <c r="G241" s="3"/>
      <c r="H241" s="3"/>
    </row>
    <row r="242" spans="4:8" x14ac:dyDescent="0.25">
      <c r="E242" s="117"/>
    </row>
    <row r="243" spans="4:8" x14ac:dyDescent="0.25">
      <c r="E243" s="117"/>
    </row>
    <row r="244" spans="4:8" x14ac:dyDescent="0.25">
      <c r="D244" s="138"/>
      <c r="E244" s="139"/>
    </row>
    <row r="245" spans="4:8" x14ac:dyDescent="0.25">
      <c r="D245" s="141"/>
      <c r="E245" s="142"/>
      <c r="F245" s="145"/>
      <c r="G245" s="143"/>
    </row>
    <row r="246" spans="4:8" x14ac:dyDescent="0.25">
      <c r="D246" s="141"/>
      <c r="E246" s="142"/>
      <c r="F246" s="145"/>
      <c r="G246" s="143"/>
    </row>
    <row r="247" spans="4:8" x14ac:dyDescent="0.25">
      <c r="D247" s="141"/>
      <c r="E247" s="142"/>
      <c r="F247" s="145"/>
      <c r="G247" s="143"/>
    </row>
    <row r="248" spans="4:8" x14ac:dyDescent="0.25">
      <c r="D248" s="141"/>
      <c r="E248" s="142"/>
      <c r="F248" s="145"/>
      <c r="G248" s="143"/>
    </row>
    <row r="249" spans="4:8" x14ac:dyDescent="0.25">
      <c r="D249" s="141"/>
      <c r="E249" s="142"/>
      <c r="F249" s="145"/>
      <c r="G249" s="143"/>
    </row>
    <row r="250" spans="4:8" x14ac:dyDescent="0.25">
      <c r="D250" s="141"/>
      <c r="E250" s="142"/>
      <c r="F250" s="145"/>
      <c r="G250" s="143"/>
    </row>
    <row r="251" spans="4:8" x14ac:dyDescent="0.25">
      <c r="D251" s="144"/>
      <c r="E251" s="145"/>
      <c r="F251" s="145"/>
      <c r="G251" s="146"/>
    </row>
    <row r="253" spans="4:8" x14ac:dyDescent="0.25">
      <c r="D253" s="138"/>
      <c r="E253" s="140"/>
      <c r="G253" s="3"/>
    </row>
  </sheetData>
  <autoFilter ref="B9:P144" xr:uid="{94A7368A-4BB7-4607-B821-DCCB74D24F64}"/>
  <mergeCells count="23">
    <mergeCell ref="B10:B12"/>
    <mergeCell ref="C10:C12"/>
    <mergeCell ref="D10:D12"/>
    <mergeCell ref="E10:E12"/>
    <mergeCell ref="F10:F12"/>
    <mergeCell ref="O10:O12"/>
    <mergeCell ref="P10:P12"/>
    <mergeCell ref="H11:H12"/>
    <mergeCell ref="I11:I12"/>
    <mergeCell ref="J11:J12"/>
    <mergeCell ref="K11:K12"/>
    <mergeCell ref="L11:L12"/>
    <mergeCell ref="M11:N11"/>
    <mergeCell ref="F191:J191"/>
    <mergeCell ref="F192:J192"/>
    <mergeCell ref="F194:H194"/>
    <mergeCell ref="G10:G12"/>
    <mergeCell ref="H10:N10"/>
    <mergeCell ref="B1:E1"/>
    <mergeCell ref="B2:E2"/>
    <mergeCell ref="J2:P2"/>
    <mergeCell ref="C7:O7"/>
    <mergeCell ref="C8:O8"/>
  </mergeCells>
  <phoneticPr fontId="21" type="noConversion"/>
  <hyperlinks>
    <hyperlink ref="C74" location="'Ext ILUM'!A1" display="Elaborare documentatie tehnico economica,executie si cheltuieli conexe pentru extindere retea ILUMINAT  zona Pasul Vulcan si zonele limitrofe ale mun. Vulcan" xr:uid="{57CAF05F-CBE8-4B5B-AFC0-27B7CD8F52B0}"/>
    <hyperlink ref="C58" location="ANL!A1" display="Proiectare și execuție lucrari Utilitati pentru Construcția de locuințe pentru tineri ( bloc ANL)" xr:uid="{B088869A-6CA6-424D-9282-E0B4655F00E3}"/>
    <hyperlink ref="C73" location="REVIT!A1" display="Elaborare documentatie tehnica economica,executie si cheltuieli conexe Revitalizare zona centrala Municipiul Vulcan " xr:uid="{52C704CC-03F2-455A-BCCB-F7075AAA9B18}"/>
    <hyperlink ref="C96" location="BL.35A!A1" display="Elaborare documentatii tehnico-economice Eficientizare energetică clădiri rezidențiale din mun. Vulcan -bloc 35A -str. Platoului" xr:uid="{A9DB4EAB-F26F-4BCE-BCCB-CAA3713E1293}"/>
    <hyperlink ref="C97" location="BL.D!A1" display="Elaborare documentatii tehnico-economice Eficientizare energetică clădiri rezidențiale din mun. Vulcan -bloc D -str. Aleea Lăcrămioarelor" xr:uid="{1DB98983-C939-491A-9A8F-127054F4FC9B}"/>
    <hyperlink ref="C94" location="BL.EVSN!A1" display="Elaborare documentatii tehnico-economice pentru Eficientizare energetică clădiri rezidențiale din mun. Vulcan -bloc EVSN -str. N. Titulescu" xr:uid="{3FFA8AFA-AFFC-421A-9075-38CE0ECC5914}"/>
    <hyperlink ref="C93" location="BL.F9!A1" display="Elaborare documentatii tehnico-economice pentru Eficientizare energetică clădiri rezidențiale din mun. Vulcan -bloc F 9-str. M. Viteazu" xr:uid="{5CDFF422-98E4-4FA4-9E22-D68AAEB9EE6C}"/>
    <hyperlink ref="C95" location="BL.E2!A1" display="Elaborare documentatii tehnico-economice pentru Eficientizare energetică clădiri rezidențiale din mun. Vulcan -bloc E2 -str. M. Viteazu" xr:uid="{E5677E1A-0016-4465-B9B2-8BD6AFA77CDD}"/>
    <hyperlink ref="C89" location="NZEB!A1" display="Eficientizarea energetică pentru transformarea  NZEB a sălii de sport cu funcțiuni multiple din mun. Vulcan" xr:uid="{F2AEAEC5-4B58-4EB9-85ED-315833A1FAC1}"/>
    <hyperlink ref="C69" location="B53D55D6!A1" display="Elaborare documentații tehnico economice,executie si cheltuieli conexe pentru Reabilitare termică blocuri în municipiul Vulcan faza DALI, proiect tehnic- blocurile bl. B53-N Titulescu, bl.D55,bl. D6-str. Mihai Viteazu,, bl.50,-Vasile Alecsandri ,bl.5 ST O Iosif" xr:uid="{E5024672-5553-4EBA-BE74-4BDBEFE3FA80}"/>
    <hyperlink ref="C59" location="REGEN!A1" display="Actualizare documentatie Regenerarea spațiilor verzi in municipiul Vulcan " xr:uid="{FB4953DE-B3EA-4A91-8FE1-9B801C3F6DB9}"/>
    <hyperlink ref="C40" location="'Sc 4'!A1" display="Modernizare și dotare Școală gimnazială nr. 4" xr:uid="{DADCBACD-A200-4AA2-BAE3-AE09E8E646AD}"/>
    <hyperlink ref="C41" location="'Sc 6'!A1" display="Modernizare și dotare Școală gimnazială nr.6 " xr:uid="{D13DEAF8-A111-483F-B967-85FBFF414F81}"/>
  </hyperlinks>
  <pageMargins left="0.25" right="0.25" top="0.75" bottom="0.75" header="0.3" footer="0.3"/>
  <pageSetup paperSize="9" scale="67" firstPageNumber="0" fitToHeight="0" orientation="landscape" r:id="rId1"/>
  <headerFooter alignWithMargins="0">
    <oddFooter>&amp;R&amp;P</oddFooter>
  </headerFooter>
  <ignoredErrors>
    <ignoredError sqref="G165:G190" formulaRange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87B0-5BF5-4AB7-9D56-48FEF7A1DFF3}">
  <dimension ref="B2:L32"/>
  <sheetViews>
    <sheetView workbookViewId="0">
      <selection activeCell="D27" sqref="D27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0.140625" bestFit="1" customWidth="1"/>
    <col min="12" max="12" width="13.7109375" customWidth="1"/>
  </cols>
  <sheetData>
    <row r="2" spans="2:12" ht="15" thickBot="1" x14ac:dyDescent="0.25">
      <c r="E2" s="235" t="s">
        <v>232</v>
      </c>
      <c r="F2" s="235"/>
      <c r="G2" s="235"/>
    </row>
    <row r="3" spans="2:12" x14ac:dyDescent="0.2">
      <c r="B3" s="233" t="s">
        <v>109</v>
      </c>
      <c r="C3" s="233"/>
      <c r="D3" s="233"/>
      <c r="E3" s="233"/>
      <c r="F3" s="233"/>
      <c r="G3" s="233"/>
      <c r="H3" s="239" t="s">
        <v>357</v>
      </c>
    </row>
    <row r="4" spans="2:12" ht="13.5" thickBot="1" x14ac:dyDescent="0.25">
      <c r="B4" s="233"/>
      <c r="C4" s="233"/>
      <c r="D4" s="233"/>
      <c r="E4" s="233"/>
      <c r="F4" s="233"/>
      <c r="G4" s="233"/>
      <c r="H4" s="240"/>
    </row>
    <row r="5" spans="2:12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f>'Anexa 4 BL '!F89*1000</f>
        <v>602350</v>
      </c>
    </row>
    <row r="6" spans="2:12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2" ht="15" customHeight="1" x14ac:dyDescent="0.25">
      <c r="B7" s="169" t="s">
        <v>358</v>
      </c>
      <c r="C7" s="170" t="s">
        <v>359</v>
      </c>
      <c r="D7" s="169" t="s">
        <v>360</v>
      </c>
      <c r="E7" s="171">
        <v>149345</v>
      </c>
      <c r="F7" s="171">
        <f>E7</f>
        <v>149345</v>
      </c>
      <c r="G7" s="171">
        <f>G5-E7</f>
        <v>453005</v>
      </c>
      <c r="H7" s="164" t="s">
        <v>256</v>
      </c>
      <c r="I7" s="165">
        <f>F7</f>
        <v>149345</v>
      </c>
      <c r="J7" s="167" t="s">
        <v>333</v>
      </c>
      <c r="K7" s="165">
        <f>'Anexa 4 BL '!L89*1000</f>
        <v>1000</v>
      </c>
      <c r="L7" s="168"/>
    </row>
    <row r="8" spans="2:12" ht="15" customHeight="1" x14ac:dyDescent="0.2">
      <c r="B8" s="157"/>
      <c r="C8" s="163"/>
      <c r="D8" s="157"/>
      <c r="E8" s="158"/>
      <c r="F8" s="158">
        <f>F7+E8</f>
        <v>149345</v>
      </c>
      <c r="G8" s="158">
        <f>G7-E8</f>
        <v>453005</v>
      </c>
      <c r="H8" s="164"/>
      <c r="I8" s="165"/>
    </row>
    <row r="9" spans="2:12" ht="15" customHeight="1" x14ac:dyDescent="0.25">
      <c r="B9" s="157"/>
      <c r="C9" s="163"/>
      <c r="D9" s="157"/>
      <c r="E9" s="158"/>
      <c r="F9" s="158">
        <f t="shared" ref="F9:F30" si="0">F8+E9</f>
        <v>149345</v>
      </c>
      <c r="G9" s="158">
        <f t="shared" ref="G9:G30" si="1">G8-E9</f>
        <v>453005</v>
      </c>
      <c r="H9" s="164"/>
      <c r="I9" s="165"/>
      <c r="J9" s="167"/>
      <c r="K9" s="165"/>
      <c r="L9" s="168"/>
    </row>
    <row r="10" spans="2:12" ht="15" customHeight="1" x14ac:dyDescent="0.2">
      <c r="B10" s="157"/>
      <c r="C10" s="163"/>
      <c r="D10" s="157"/>
      <c r="E10" s="158"/>
      <c r="F10" s="158">
        <f t="shared" si="0"/>
        <v>149345</v>
      </c>
      <c r="G10" s="158">
        <f t="shared" si="1"/>
        <v>453005</v>
      </c>
      <c r="H10" s="164"/>
      <c r="I10" s="165"/>
      <c r="J10" s="167"/>
      <c r="K10" s="165"/>
    </row>
    <row r="11" spans="2:12" ht="15" customHeight="1" x14ac:dyDescent="0.2">
      <c r="B11" s="157"/>
      <c r="C11" s="163"/>
      <c r="D11" s="157"/>
      <c r="E11" s="158"/>
      <c r="F11" s="158">
        <f t="shared" si="0"/>
        <v>149345</v>
      </c>
      <c r="G11" s="158">
        <f t="shared" si="1"/>
        <v>453005</v>
      </c>
    </row>
    <row r="12" spans="2:12" ht="15" customHeight="1" x14ac:dyDescent="0.2">
      <c r="B12" s="157"/>
      <c r="C12" s="163"/>
      <c r="D12" s="157"/>
      <c r="E12" s="158"/>
      <c r="F12" s="158">
        <f t="shared" si="0"/>
        <v>149345</v>
      </c>
      <c r="G12" s="158">
        <f t="shared" si="1"/>
        <v>453005</v>
      </c>
    </row>
    <row r="13" spans="2:12" ht="15" customHeight="1" x14ac:dyDescent="0.2">
      <c r="B13" s="157"/>
      <c r="C13" s="163"/>
      <c r="D13" s="157"/>
      <c r="E13" s="158"/>
      <c r="F13" s="158">
        <f t="shared" si="0"/>
        <v>149345</v>
      </c>
      <c r="G13" s="158">
        <f t="shared" si="1"/>
        <v>453005</v>
      </c>
      <c r="H13" s="164"/>
      <c r="I13" s="165"/>
    </row>
    <row r="14" spans="2:12" ht="15" customHeight="1" x14ac:dyDescent="0.2">
      <c r="B14" s="157"/>
      <c r="C14" s="163"/>
      <c r="D14" s="157"/>
      <c r="E14" s="158"/>
      <c r="F14" s="158">
        <f t="shared" si="0"/>
        <v>149345</v>
      </c>
      <c r="G14" s="158">
        <f t="shared" si="1"/>
        <v>453005</v>
      </c>
    </row>
    <row r="15" spans="2:12" ht="15" customHeight="1" x14ac:dyDescent="0.2">
      <c r="B15" s="157"/>
      <c r="C15" s="163"/>
      <c r="D15" s="157"/>
      <c r="E15" s="158"/>
      <c r="F15" s="158">
        <f t="shared" si="0"/>
        <v>149345</v>
      </c>
      <c r="G15" s="158">
        <f t="shared" si="1"/>
        <v>453005</v>
      </c>
    </row>
    <row r="16" spans="2:12" ht="15" customHeight="1" x14ac:dyDescent="0.2">
      <c r="B16" s="157"/>
      <c r="C16" s="163"/>
      <c r="D16" s="157"/>
      <c r="E16" s="158"/>
      <c r="F16" s="158">
        <f t="shared" si="0"/>
        <v>149345</v>
      </c>
      <c r="G16" s="158">
        <f t="shared" si="1"/>
        <v>453005</v>
      </c>
    </row>
    <row r="17" spans="2:9" ht="15" customHeight="1" x14ac:dyDescent="0.2">
      <c r="B17" s="157"/>
      <c r="C17" s="163"/>
      <c r="D17" s="157"/>
      <c r="E17" s="158"/>
      <c r="F17" s="158">
        <f t="shared" si="0"/>
        <v>149345</v>
      </c>
      <c r="G17" s="158">
        <f t="shared" si="1"/>
        <v>453005</v>
      </c>
    </row>
    <row r="18" spans="2:9" ht="15" customHeight="1" x14ac:dyDescent="0.2">
      <c r="B18" s="157"/>
      <c r="C18" s="163"/>
      <c r="D18" s="157"/>
      <c r="E18" s="158"/>
      <c r="F18" s="158">
        <f t="shared" si="0"/>
        <v>149345</v>
      </c>
      <c r="G18" s="158">
        <f t="shared" si="1"/>
        <v>453005</v>
      </c>
      <c r="H18" s="164"/>
      <c r="I18" s="165"/>
    </row>
    <row r="19" spans="2:9" ht="15" customHeight="1" x14ac:dyDescent="0.2">
      <c r="B19" s="157"/>
      <c r="C19" s="163"/>
      <c r="D19" s="157"/>
      <c r="E19" s="158"/>
      <c r="F19" s="158">
        <f t="shared" si="0"/>
        <v>149345</v>
      </c>
      <c r="G19" s="158">
        <f t="shared" si="1"/>
        <v>453005</v>
      </c>
    </row>
    <row r="20" spans="2:9" ht="15" customHeight="1" x14ac:dyDescent="0.2">
      <c r="B20" s="157"/>
      <c r="C20" s="163"/>
      <c r="D20" s="157"/>
      <c r="E20" s="158"/>
      <c r="F20" s="158">
        <f t="shared" si="0"/>
        <v>149345</v>
      </c>
      <c r="G20" s="158">
        <f t="shared" si="1"/>
        <v>453005</v>
      </c>
    </row>
    <row r="21" spans="2:9" ht="15" customHeight="1" x14ac:dyDescent="0.2">
      <c r="B21" s="157"/>
      <c r="C21" s="163"/>
      <c r="D21" s="157"/>
      <c r="E21" s="158"/>
      <c r="F21" s="158">
        <f t="shared" si="0"/>
        <v>149345</v>
      </c>
      <c r="G21" s="158">
        <f t="shared" si="1"/>
        <v>453005</v>
      </c>
      <c r="H21" s="164"/>
      <c r="I21" s="165"/>
    </row>
    <row r="22" spans="2:9" ht="15" customHeight="1" x14ac:dyDescent="0.2">
      <c r="B22" s="157"/>
      <c r="C22" s="163"/>
      <c r="D22" s="157"/>
      <c r="E22" s="158"/>
      <c r="F22" s="158">
        <f t="shared" si="0"/>
        <v>149345</v>
      </c>
      <c r="G22" s="158">
        <f t="shared" si="1"/>
        <v>453005</v>
      </c>
    </row>
    <row r="23" spans="2:9" ht="15" customHeight="1" x14ac:dyDescent="0.2">
      <c r="B23" s="157"/>
      <c r="C23" s="163"/>
      <c r="D23" s="157"/>
      <c r="E23" s="158"/>
      <c r="F23" s="158">
        <f t="shared" si="0"/>
        <v>149345</v>
      </c>
      <c r="G23" s="158">
        <f t="shared" si="1"/>
        <v>453005</v>
      </c>
    </row>
    <row r="24" spans="2:9" ht="15" customHeight="1" x14ac:dyDescent="0.2">
      <c r="B24" s="157"/>
      <c r="C24" s="163"/>
      <c r="D24" s="157"/>
      <c r="E24" s="158"/>
      <c r="F24" s="158">
        <f t="shared" si="0"/>
        <v>149345</v>
      </c>
      <c r="G24" s="158">
        <f t="shared" si="1"/>
        <v>453005</v>
      </c>
    </row>
    <row r="25" spans="2:9" ht="15" customHeight="1" x14ac:dyDescent="0.2">
      <c r="B25" s="157"/>
      <c r="C25" s="163"/>
      <c r="D25" s="157"/>
      <c r="E25" s="158"/>
      <c r="F25" s="158">
        <f t="shared" si="0"/>
        <v>149345</v>
      </c>
      <c r="G25" s="158">
        <f t="shared" si="1"/>
        <v>453005</v>
      </c>
    </row>
    <row r="26" spans="2:9" ht="15" customHeight="1" x14ac:dyDescent="0.2">
      <c r="B26" s="157"/>
      <c r="C26" s="163"/>
      <c r="D26" s="157"/>
      <c r="E26" s="158"/>
      <c r="F26" s="158">
        <f t="shared" si="0"/>
        <v>149345</v>
      </c>
      <c r="G26" s="158">
        <f t="shared" si="1"/>
        <v>453005</v>
      </c>
    </row>
    <row r="27" spans="2:9" ht="15" customHeight="1" x14ac:dyDescent="0.2">
      <c r="B27" s="157"/>
      <c r="C27" s="163"/>
      <c r="D27" s="157"/>
      <c r="E27" s="158"/>
      <c r="F27" s="158">
        <f t="shared" si="0"/>
        <v>149345</v>
      </c>
      <c r="G27" s="158">
        <f t="shared" si="1"/>
        <v>453005</v>
      </c>
    </row>
    <row r="28" spans="2:9" ht="15" customHeight="1" x14ac:dyDescent="0.2">
      <c r="B28" s="157"/>
      <c r="C28" s="163"/>
      <c r="D28" s="157"/>
      <c r="E28" s="158"/>
      <c r="F28" s="158">
        <f t="shared" si="0"/>
        <v>149345</v>
      </c>
      <c r="G28" s="158">
        <f t="shared" si="1"/>
        <v>453005</v>
      </c>
    </row>
    <row r="29" spans="2:9" ht="15" customHeight="1" x14ac:dyDescent="0.2">
      <c r="B29" s="157"/>
      <c r="C29" s="163"/>
      <c r="D29" s="157"/>
      <c r="E29" s="158"/>
      <c r="F29" s="158">
        <f t="shared" si="0"/>
        <v>149345</v>
      </c>
      <c r="G29" s="158">
        <f t="shared" si="1"/>
        <v>453005</v>
      </c>
    </row>
    <row r="30" spans="2:9" ht="15" customHeight="1" x14ac:dyDescent="0.2">
      <c r="B30" s="157"/>
      <c r="C30" s="163"/>
      <c r="D30" s="157"/>
      <c r="E30" s="158"/>
      <c r="F30" s="160">
        <f t="shared" si="0"/>
        <v>149345</v>
      </c>
      <c r="G30" s="160">
        <f t="shared" si="1"/>
        <v>453005</v>
      </c>
      <c r="I30" s="166"/>
    </row>
    <row r="32" spans="2:9" ht="15" x14ac:dyDescent="0.25">
      <c r="B32" s="236" t="s">
        <v>233</v>
      </c>
      <c r="C32" s="236"/>
      <c r="D32" s="236"/>
      <c r="E32" s="236"/>
      <c r="F32" s="236"/>
      <c r="G32" s="162">
        <f>G30</f>
        <v>453005</v>
      </c>
    </row>
  </sheetData>
  <mergeCells count="4">
    <mergeCell ref="E2:G2"/>
    <mergeCell ref="B3:G4"/>
    <mergeCell ref="H3:H4"/>
    <mergeCell ref="B32:F32"/>
  </mergeCells>
  <hyperlinks>
    <hyperlink ref="E2:G2" location="'Anexa 4 BL '!A1" display="Lista investitii Buget Local" xr:uid="{25FDF298-76E4-46FB-9E37-4A2CDE4B221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E4F8E-F5EF-425B-9554-BA052F68E8DC}">
  <dimension ref="B2:L32"/>
  <sheetViews>
    <sheetView workbookViewId="0"/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0.140625" bestFit="1" customWidth="1"/>
    <col min="12" max="12" width="13.7109375" customWidth="1"/>
  </cols>
  <sheetData>
    <row r="2" spans="2:12" ht="15" thickBot="1" x14ac:dyDescent="0.25">
      <c r="E2" s="235" t="s">
        <v>232</v>
      </c>
      <c r="F2" s="235"/>
      <c r="G2" s="235"/>
    </row>
    <row r="3" spans="2:12" x14ac:dyDescent="0.2">
      <c r="B3" s="233" t="s">
        <v>70</v>
      </c>
      <c r="C3" s="233"/>
      <c r="D3" s="233"/>
      <c r="E3" s="233"/>
      <c r="F3" s="233"/>
      <c r="G3" s="233"/>
      <c r="H3" s="239" t="s">
        <v>361</v>
      </c>
    </row>
    <row r="4" spans="2:12" ht="13.5" thickBot="1" x14ac:dyDescent="0.25">
      <c r="B4" s="233"/>
      <c r="C4" s="233"/>
      <c r="D4" s="233"/>
      <c r="E4" s="233"/>
      <c r="F4" s="233"/>
      <c r="G4" s="233"/>
      <c r="H4" s="240"/>
    </row>
    <row r="5" spans="2:12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f>'Anexa 4 BL '!F69*1000</f>
        <v>0</v>
      </c>
    </row>
    <row r="6" spans="2:12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2" ht="15" customHeight="1" x14ac:dyDescent="0.25">
      <c r="B7" s="169" t="s">
        <v>362</v>
      </c>
      <c r="C7" s="170" t="s">
        <v>363</v>
      </c>
      <c r="D7" s="169" t="s">
        <v>364</v>
      </c>
      <c r="E7" s="171">
        <v>574.75</v>
      </c>
      <c r="F7" s="171">
        <f>E7</f>
        <v>574.75</v>
      </c>
      <c r="G7" s="171">
        <f>G5-E7</f>
        <v>-574.75</v>
      </c>
      <c r="H7" s="164" t="s">
        <v>256</v>
      </c>
      <c r="I7" s="165">
        <f>F7</f>
        <v>574.75</v>
      </c>
      <c r="J7" s="167" t="s">
        <v>333</v>
      </c>
      <c r="K7" s="165">
        <f>'Anexa 4 BL '!L69*1000</f>
        <v>0</v>
      </c>
      <c r="L7" s="168"/>
    </row>
    <row r="8" spans="2:12" ht="15" customHeight="1" x14ac:dyDescent="0.2">
      <c r="B8" s="157"/>
      <c r="C8" s="163"/>
      <c r="D8" s="157"/>
      <c r="E8" s="158"/>
      <c r="F8" s="158">
        <f>F7+E8</f>
        <v>574.75</v>
      </c>
      <c r="G8" s="158">
        <f>G7-E8</f>
        <v>-574.75</v>
      </c>
      <c r="H8" s="164"/>
      <c r="I8" s="165"/>
    </row>
    <row r="9" spans="2:12" ht="15" customHeight="1" x14ac:dyDescent="0.25">
      <c r="B9" s="157"/>
      <c r="C9" s="163"/>
      <c r="D9" s="157"/>
      <c r="E9" s="158"/>
      <c r="F9" s="158">
        <f t="shared" ref="F9:F30" si="0">F8+E9</f>
        <v>574.75</v>
      </c>
      <c r="G9" s="158">
        <f t="shared" ref="G9:G30" si="1">G8-E9</f>
        <v>-574.75</v>
      </c>
      <c r="H9" s="164"/>
      <c r="I9" s="165"/>
      <c r="J9" s="167"/>
      <c r="K9" s="165"/>
      <c r="L9" s="168"/>
    </row>
    <row r="10" spans="2:12" ht="15" customHeight="1" x14ac:dyDescent="0.2">
      <c r="B10" s="157"/>
      <c r="C10" s="163"/>
      <c r="D10" s="157"/>
      <c r="E10" s="158"/>
      <c r="F10" s="158">
        <f t="shared" si="0"/>
        <v>574.75</v>
      </c>
      <c r="G10" s="158">
        <f t="shared" si="1"/>
        <v>-574.75</v>
      </c>
      <c r="H10" s="164"/>
      <c r="I10" s="165"/>
      <c r="J10" s="167"/>
      <c r="K10" s="165"/>
    </row>
    <row r="11" spans="2:12" ht="15" customHeight="1" x14ac:dyDescent="0.2">
      <c r="B11" s="157"/>
      <c r="C11" s="163"/>
      <c r="D11" s="157"/>
      <c r="E11" s="158"/>
      <c r="F11" s="158">
        <f t="shared" si="0"/>
        <v>574.75</v>
      </c>
      <c r="G11" s="158">
        <f t="shared" si="1"/>
        <v>-574.75</v>
      </c>
    </row>
    <row r="12" spans="2:12" ht="15" customHeight="1" x14ac:dyDescent="0.2">
      <c r="B12" s="157"/>
      <c r="C12" s="163"/>
      <c r="D12" s="157"/>
      <c r="E12" s="158"/>
      <c r="F12" s="158">
        <f t="shared" si="0"/>
        <v>574.75</v>
      </c>
      <c r="G12" s="158">
        <f t="shared" si="1"/>
        <v>-574.75</v>
      </c>
    </row>
    <row r="13" spans="2:12" ht="15" customHeight="1" x14ac:dyDescent="0.2">
      <c r="B13" s="157"/>
      <c r="C13" s="163"/>
      <c r="D13" s="157"/>
      <c r="E13" s="158"/>
      <c r="F13" s="158">
        <f t="shared" si="0"/>
        <v>574.75</v>
      </c>
      <c r="G13" s="158">
        <f t="shared" si="1"/>
        <v>-574.75</v>
      </c>
      <c r="H13" s="164"/>
      <c r="I13" s="165"/>
    </row>
    <row r="14" spans="2:12" ht="15" customHeight="1" x14ac:dyDescent="0.2">
      <c r="B14" s="157"/>
      <c r="C14" s="163"/>
      <c r="D14" s="157"/>
      <c r="E14" s="158"/>
      <c r="F14" s="158">
        <f t="shared" si="0"/>
        <v>574.75</v>
      </c>
      <c r="G14" s="158">
        <f t="shared" si="1"/>
        <v>-574.75</v>
      </c>
    </row>
    <row r="15" spans="2:12" ht="15" customHeight="1" x14ac:dyDescent="0.2">
      <c r="B15" s="157"/>
      <c r="C15" s="163"/>
      <c r="D15" s="157"/>
      <c r="E15" s="158"/>
      <c r="F15" s="158">
        <f t="shared" si="0"/>
        <v>574.75</v>
      </c>
      <c r="G15" s="158">
        <f t="shared" si="1"/>
        <v>-574.75</v>
      </c>
    </row>
    <row r="16" spans="2:12" ht="15" customHeight="1" x14ac:dyDescent="0.2">
      <c r="B16" s="157"/>
      <c r="C16" s="163"/>
      <c r="D16" s="157"/>
      <c r="E16" s="158"/>
      <c r="F16" s="158">
        <f t="shared" si="0"/>
        <v>574.75</v>
      </c>
      <c r="G16" s="158">
        <f t="shared" si="1"/>
        <v>-574.75</v>
      </c>
    </row>
    <row r="17" spans="2:9" ht="15" customHeight="1" x14ac:dyDescent="0.2">
      <c r="B17" s="157"/>
      <c r="C17" s="163"/>
      <c r="D17" s="157"/>
      <c r="E17" s="158"/>
      <c r="F17" s="158">
        <f t="shared" si="0"/>
        <v>574.75</v>
      </c>
      <c r="G17" s="158">
        <f t="shared" si="1"/>
        <v>-574.75</v>
      </c>
    </row>
    <row r="18" spans="2:9" ht="15" customHeight="1" x14ac:dyDescent="0.2">
      <c r="B18" s="157"/>
      <c r="C18" s="163"/>
      <c r="D18" s="157"/>
      <c r="E18" s="158"/>
      <c r="F18" s="158">
        <f t="shared" si="0"/>
        <v>574.75</v>
      </c>
      <c r="G18" s="158">
        <f t="shared" si="1"/>
        <v>-574.75</v>
      </c>
      <c r="H18" s="164"/>
      <c r="I18" s="165"/>
    </row>
    <row r="19" spans="2:9" ht="15" customHeight="1" x14ac:dyDescent="0.2">
      <c r="B19" s="157"/>
      <c r="C19" s="163"/>
      <c r="D19" s="157"/>
      <c r="E19" s="158"/>
      <c r="F19" s="158">
        <f t="shared" si="0"/>
        <v>574.75</v>
      </c>
      <c r="G19" s="158">
        <f t="shared" si="1"/>
        <v>-574.75</v>
      </c>
    </row>
    <row r="20" spans="2:9" ht="15" customHeight="1" x14ac:dyDescent="0.2">
      <c r="B20" s="157"/>
      <c r="C20" s="163"/>
      <c r="D20" s="157"/>
      <c r="E20" s="158"/>
      <c r="F20" s="158">
        <f t="shared" si="0"/>
        <v>574.75</v>
      </c>
      <c r="G20" s="158">
        <f t="shared" si="1"/>
        <v>-574.75</v>
      </c>
    </row>
    <row r="21" spans="2:9" ht="15" customHeight="1" x14ac:dyDescent="0.2">
      <c r="B21" s="157"/>
      <c r="C21" s="163"/>
      <c r="D21" s="157"/>
      <c r="E21" s="158"/>
      <c r="F21" s="158">
        <f t="shared" si="0"/>
        <v>574.75</v>
      </c>
      <c r="G21" s="158">
        <f t="shared" si="1"/>
        <v>-574.75</v>
      </c>
      <c r="H21" s="164"/>
      <c r="I21" s="165"/>
    </row>
    <row r="22" spans="2:9" ht="15" customHeight="1" x14ac:dyDescent="0.2">
      <c r="B22" s="157"/>
      <c r="C22" s="163"/>
      <c r="D22" s="157"/>
      <c r="E22" s="158"/>
      <c r="F22" s="158">
        <f t="shared" si="0"/>
        <v>574.75</v>
      </c>
      <c r="G22" s="158">
        <f t="shared" si="1"/>
        <v>-574.75</v>
      </c>
    </row>
    <row r="23" spans="2:9" ht="15" customHeight="1" x14ac:dyDescent="0.2">
      <c r="B23" s="157"/>
      <c r="C23" s="163"/>
      <c r="D23" s="157"/>
      <c r="E23" s="158"/>
      <c r="F23" s="158">
        <f t="shared" si="0"/>
        <v>574.75</v>
      </c>
      <c r="G23" s="158">
        <f t="shared" si="1"/>
        <v>-574.75</v>
      </c>
    </row>
    <row r="24" spans="2:9" ht="15" customHeight="1" x14ac:dyDescent="0.2">
      <c r="B24" s="157"/>
      <c r="C24" s="163"/>
      <c r="D24" s="157"/>
      <c r="E24" s="158"/>
      <c r="F24" s="158">
        <f t="shared" si="0"/>
        <v>574.75</v>
      </c>
      <c r="G24" s="158">
        <f t="shared" si="1"/>
        <v>-574.75</v>
      </c>
    </row>
    <row r="25" spans="2:9" ht="15" customHeight="1" x14ac:dyDescent="0.2">
      <c r="B25" s="157"/>
      <c r="C25" s="163"/>
      <c r="D25" s="157"/>
      <c r="E25" s="158"/>
      <c r="F25" s="158">
        <f t="shared" si="0"/>
        <v>574.75</v>
      </c>
      <c r="G25" s="158">
        <f t="shared" si="1"/>
        <v>-574.75</v>
      </c>
    </row>
    <row r="26" spans="2:9" ht="15" customHeight="1" x14ac:dyDescent="0.2">
      <c r="B26" s="157"/>
      <c r="C26" s="163"/>
      <c r="D26" s="157"/>
      <c r="E26" s="158"/>
      <c r="F26" s="158">
        <f t="shared" si="0"/>
        <v>574.75</v>
      </c>
      <c r="G26" s="158">
        <f t="shared" si="1"/>
        <v>-574.75</v>
      </c>
    </row>
    <row r="27" spans="2:9" ht="15" customHeight="1" x14ac:dyDescent="0.2">
      <c r="B27" s="157"/>
      <c r="C27" s="163"/>
      <c r="D27" s="157"/>
      <c r="E27" s="158"/>
      <c r="F27" s="158">
        <f t="shared" si="0"/>
        <v>574.75</v>
      </c>
      <c r="G27" s="158">
        <f t="shared" si="1"/>
        <v>-574.75</v>
      </c>
    </row>
    <row r="28" spans="2:9" ht="15" customHeight="1" x14ac:dyDescent="0.2">
      <c r="B28" s="157"/>
      <c r="C28" s="163"/>
      <c r="D28" s="157"/>
      <c r="E28" s="158"/>
      <c r="F28" s="158">
        <f t="shared" si="0"/>
        <v>574.75</v>
      </c>
      <c r="G28" s="158">
        <f t="shared" si="1"/>
        <v>-574.75</v>
      </c>
    </row>
    <row r="29" spans="2:9" ht="15" customHeight="1" x14ac:dyDescent="0.2">
      <c r="B29" s="157"/>
      <c r="C29" s="163"/>
      <c r="D29" s="157"/>
      <c r="E29" s="158"/>
      <c r="F29" s="158">
        <f t="shared" si="0"/>
        <v>574.75</v>
      </c>
      <c r="G29" s="158">
        <f t="shared" si="1"/>
        <v>-574.75</v>
      </c>
    </row>
    <row r="30" spans="2:9" ht="15" customHeight="1" x14ac:dyDescent="0.2">
      <c r="B30" s="157"/>
      <c r="C30" s="163"/>
      <c r="D30" s="157"/>
      <c r="E30" s="158"/>
      <c r="F30" s="160">
        <f t="shared" si="0"/>
        <v>574.75</v>
      </c>
      <c r="G30" s="160">
        <f t="shared" si="1"/>
        <v>-574.75</v>
      </c>
      <c r="I30" s="166"/>
    </row>
    <row r="32" spans="2:9" ht="15" x14ac:dyDescent="0.25">
      <c r="B32" s="236" t="s">
        <v>233</v>
      </c>
      <c r="C32" s="236"/>
      <c r="D32" s="236"/>
      <c r="E32" s="236"/>
      <c r="F32" s="236"/>
      <c r="G32" s="162">
        <f>G30</f>
        <v>-574.75</v>
      </c>
    </row>
  </sheetData>
  <mergeCells count="4">
    <mergeCell ref="E2:G2"/>
    <mergeCell ref="B3:G4"/>
    <mergeCell ref="H3:H4"/>
    <mergeCell ref="B32:F32"/>
  </mergeCells>
  <hyperlinks>
    <hyperlink ref="E2:G2" location="'Anexa 4 BL '!A1" display="Lista investitii Buget Local" xr:uid="{BE860E8C-C65F-4395-B47E-5EC578D7C89E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25C4-C035-455D-8EF4-71DBEE67D2A6}">
  <dimension ref="B2:L32"/>
  <sheetViews>
    <sheetView workbookViewId="0">
      <selection activeCell="H27" sqref="H27:I27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0.140625" bestFit="1" customWidth="1"/>
    <col min="12" max="12" width="13.7109375" customWidth="1"/>
  </cols>
  <sheetData>
    <row r="2" spans="2:12" ht="15" thickBot="1" x14ac:dyDescent="0.25">
      <c r="E2" s="235" t="s">
        <v>232</v>
      </c>
      <c r="F2" s="235"/>
      <c r="G2" s="235"/>
    </row>
    <row r="3" spans="2:12" x14ac:dyDescent="0.2">
      <c r="B3" s="233" t="s">
        <v>58</v>
      </c>
      <c r="C3" s="233"/>
      <c r="D3" s="233"/>
      <c r="E3" s="233"/>
      <c r="F3" s="233"/>
      <c r="G3" s="233"/>
      <c r="H3" s="239" t="s">
        <v>365</v>
      </c>
    </row>
    <row r="4" spans="2:12" ht="13.5" thickBot="1" x14ac:dyDescent="0.25">
      <c r="B4" s="233"/>
      <c r="C4" s="233"/>
      <c r="D4" s="233"/>
      <c r="E4" s="233"/>
      <c r="F4" s="233"/>
      <c r="G4" s="233"/>
      <c r="H4" s="240"/>
    </row>
    <row r="5" spans="2:12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v>100000</v>
      </c>
    </row>
    <row r="6" spans="2:12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2" ht="15" customHeight="1" x14ac:dyDescent="0.25">
      <c r="B7" s="169" t="s">
        <v>366</v>
      </c>
      <c r="C7" s="170" t="s">
        <v>367</v>
      </c>
      <c r="D7" s="169" t="s">
        <v>368</v>
      </c>
      <c r="E7" s="171">
        <v>113.05</v>
      </c>
      <c r="F7" s="171">
        <f>E7</f>
        <v>113.05</v>
      </c>
      <c r="G7" s="171">
        <f>G5-E7</f>
        <v>99886.95</v>
      </c>
      <c r="H7" s="164"/>
      <c r="I7" s="165"/>
      <c r="J7" s="167"/>
      <c r="K7" s="165"/>
      <c r="L7" s="168"/>
    </row>
    <row r="8" spans="2:12" ht="15" customHeight="1" x14ac:dyDescent="0.2">
      <c r="B8" s="169" t="s">
        <v>366</v>
      </c>
      <c r="C8" s="170" t="s">
        <v>369</v>
      </c>
      <c r="D8" s="169" t="s">
        <v>370</v>
      </c>
      <c r="E8" s="171">
        <v>205.42</v>
      </c>
      <c r="F8" s="171">
        <f>F7+E8</f>
        <v>318.46999999999997</v>
      </c>
      <c r="G8" s="171">
        <f>G7-E8</f>
        <v>99681.53</v>
      </c>
      <c r="H8" s="164"/>
      <c r="I8" s="165"/>
    </row>
    <row r="9" spans="2:12" ht="15" customHeight="1" x14ac:dyDescent="0.25">
      <c r="B9" s="169" t="s">
        <v>371</v>
      </c>
      <c r="C9" s="170" t="s">
        <v>372</v>
      </c>
      <c r="D9" s="169" t="s">
        <v>373</v>
      </c>
      <c r="E9" s="171">
        <v>12208</v>
      </c>
      <c r="F9" s="171">
        <f t="shared" ref="F9:F30" si="0">F8+E9</f>
        <v>12526.47</v>
      </c>
      <c r="G9" s="171">
        <f t="shared" ref="G9:G30" si="1">G8-E9</f>
        <v>87473.53</v>
      </c>
      <c r="H9" s="164"/>
      <c r="I9" s="165"/>
      <c r="J9" s="167"/>
      <c r="K9" s="165"/>
      <c r="L9" s="168"/>
    </row>
    <row r="10" spans="2:12" ht="15" customHeight="1" x14ac:dyDescent="0.2">
      <c r="B10" s="169" t="s">
        <v>371</v>
      </c>
      <c r="C10" s="170" t="s">
        <v>374</v>
      </c>
      <c r="D10" s="169" t="s">
        <v>375</v>
      </c>
      <c r="E10" s="171">
        <v>1120</v>
      </c>
      <c r="F10" s="171">
        <f t="shared" si="0"/>
        <v>13646.47</v>
      </c>
      <c r="G10" s="171">
        <f t="shared" si="1"/>
        <v>86353.53</v>
      </c>
      <c r="H10" s="164"/>
      <c r="I10" s="165"/>
      <c r="J10" s="167"/>
      <c r="K10" s="165"/>
    </row>
    <row r="11" spans="2:12" ht="15" customHeight="1" x14ac:dyDescent="0.2">
      <c r="B11" s="169" t="s">
        <v>376</v>
      </c>
      <c r="C11" s="170" t="s">
        <v>377</v>
      </c>
      <c r="D11" s="169" t="s">
        <v>378</v>
      </c>
      <c r="E11" s="171">
        <v>8260.81</v>
      </c>
      <c r="F11" s="171">
        <f t="shared" si="0"/>
        <v>21907.279999999999</v>
      </c>
      <c r="G11" s="171">
        <f t="shared" si="1"/>
        <v>78092.72</v>
      </c>
    </row>
    <row r="12" spans="2:12" ht="15" customHeight="1" x14ac:dyDescent="0.2">
      <c r="B12" s="169" t="s">
        <v>379</v>
      </c>
      <c r="C12" s="170" t="s">
        <v>380</v>
      </c>
      <c r="D12" s="169" t="s">
        <v>381</v>
      </c>
      <c r="E12" s="171">
        <v>88072</v>
      </c>
      <c r="F12" s="171">
        <f t="shared" si="0"/>
        <v>109979.28</v>
      </c>
      <c r="G12" s="171">
        <f t="shared" si="1"/>
        <v>-9979.2799999999988</v>
      </c>
    </row>
    <row r="13" spans="2:12" ht="15" customHeight="1" x14ac:dyDescent="0.2">
      <c r="B13" s="169" t="s">
        <v>379</v>
      </c>
      <c r="C13" s="170" t="s">
        <v>382</v>
      </c>
      <c r="D13" s="169" t="s">
        <v>383</v>
      </c>
      <c r="E13" s="171">
        <v>8080</v>
      </c>
      <c r="F13" s="171">
        <f t="shared" si="0"/>
        <v>118059.28</v>
      </c>
      <c r="G13" s="171">
        <f t="shared" si="1"/>
        <v>-18059.28</v>
      </c>
      <c r="H13" s="164"/>
      <c r="I13" s="165"/>
    </row>
    <row r="14" spans="2:12" ht="15" customHeight="1" x14ac:dyDescent="0.2">
      <c r="B14" s="169" t="s">
        <v>379</v>
      </c>
      <c r="C14" s="170" t="s">
        <v>384</v>
      </c>
      <c r="D14" s="169" t="s">
        <v>389</v>
      </c>
      <c r="E14" s="171">
        <v>83.3</v>
      </c>
      <c r="F14" s="171">
        <f t="shared" si="0"/>
        <v>118142.58</v>
      </c>
      <c r="G14" s="171">
        <f t="shared" si="1"/>
        <v>-18142.579999999998</v>
      </c>
    </row>
    <row r="15" spans="2:12" ht="15" customHeight="1" x14ac:dyDescent="0.2">
      <c r="B15" s="169" t="s">
        <v>379</v>
      </c>
      <c r="C15" s="170" t="s">
        <v>385</v>
      </c>
      <c r="D15" s="169" t="s">
        <v>389</v>
      </c>
      <c r="E15" s="171">
        <v>83.3</v>
      </c>
      <c r="F15" s="171">
        <f t="shared" si="0"/>
        <v>118225.88</v>
      </c>
      <c r="G15" s="171">
        <f t="shared" si="1"/>
        <v>-18225.879999999997</v>
      </c>
    </row>
    <row r="16" spans="2:12" ht="15" customHeight="1" x14ac:dyDescent="0.2">
      <c r="B16" s="169" t="s">
        <v>379</v>
      </c>
      <c r="C16" s="170" t="s">
        <v>386</v>
      </c>
      <c r="D16" s="169" t="s">
        <v>389</v>
      </c>
      <c r="E16" s="171">
        <v>83.3</v>
      </c>
      <c r="F16" s="171">
        <f t="shared" si="0"/>
        <v>118309.18000000001</v>
      </c>
      <c r="G16" s="171">
        <f t="shared" si="1"/>
        <v>-18309.179999999997</v>
      </c>
    </row>
    <row r="17" spans="2:11" ht="15" customHeight="1" x14ac:dyDescent="0.2">
      <c r="B17" s="169" t="s">
        <v>379</v>
      </c>
      <c r="C17" s="170" t="s">
        <v>387</v>
      </c>
      <c r="D17" s="169" t="s">
        <v>389</v>
      </c>
      <c r="E17" s="171">
        <v>83.3</v>
      </c>
      <c r="F17" s="171">
        <f t="shared" si="0"/>
        <v>118392.48000000001</v>
      </c>
      <c r="G17" s="171">
        <f t="shared" si="1"/>
        <v>-18392.479999999996</v>
      </c>
    </row>
    <row r="18" spans="2:11" ht="15" customHeight="1" x14ac:dyDescent="0.2">
      <c r="B18" s="169" t="s">
        <v>379</v>
      </c>
      <c r="C18" s="170" t="s">
        <v>388</v>
      </c>
      <c r="D18" s="169" t="s">
        <v>389</v>
      </c>
      <c r="E18" s="171">
        <v>83.3</v>
      </c>
      <c r="F18" s="171">
        <f t="shared" si="0"/>
        <v>118475.78000000001</v>
      </c>
      <c r="G18" s="171">
        <f t="shared" si="1"/>
        <v>-18475.779999999995</v>
      </c>
      <c r="H18" s="164"/>
      <c r="I18" s="165"/>
    </row>
    <row r="19" spans="2:11" ht="15" customHeight="1" x14ac:dyDescent="0.2">
      <c r="B19" s="169" t="s">
        <v>390</v>
      </c>
      <c r="C19" s="170" t="s">
        <v>391</v>
      </c>
      <c r="D19" s="169" t="s">
        <v>392</v>
      </c>
      <c r="E19" s="171">
        <v>34000</v>
      </c>
      <c r="F19" s="171">
        <f t="shared" si="0"/>
        <v>152475.78000000003</v>
      </c>
      <c r="G19" s="171">
        <f t="shared" si="1"/>
        <v>-52475.78</v>
      </c>
    </row>
    <row r="20" spans="2:11" ht="15" customHeight="1" x14ac:dyDescent="0.2">
      <c r="B20" s="169" t="s">
        <v>393</v>
      </c>
      <c r="C20" s="170" t="s">
        <v>394</v>
      </c>
      <c r="D20" s="169" t="s">
        <v>389</v>
      </c>
      <c r="E20" s="171">
        <v>113.05</v>
      </c>
      <c r="F20" s="171">
        <f t="shared" si="0"/>
        <v>152588.83000000002</v>
      </c>
      <c r="G20" s="171">
        <f t="shared" si="1"/>
        <v>-52588.83</v>
      </c>
    </row>
    <row r="21" spans="2:11" ht="15" customHeight="1" x14ac:dyDescent="0.2">
      <c r="B21" s="169" t="s">
        <v>395</v>
      </c>
      <c r="C21" s="170" t="s">
        <v>396</v>
      </c>
      <c r="D21" s="169" t="s">
        <v>397</v>
      </c>
      <c r="E21" s="171">
        <v>123.14</v>
      </c>
      <c r="F21" s="171">
        <f t="shared" si="0"/>
        <v>152711.97000000003</v>
      </c>
      <c r="G21" s="171">
        <f t="shared" si="1"/>
        <v>-52711.97</v>
      </c>
      <c r="H21" s="164"/>
      <c r="I21" s="165"/>
    </row>
    <row r="22" spans="2:11" ht="15" customHeight="1" x14ac:dyDescent="0.2">
      <c r="B22" s="169" t="s">
        <v>395</v>
      </c>
      <c r="C22" s="170" t="s">
        <v>398</v>
      </c>
      <c r="D22" s="169" t="s">
        <v>400</v>
      </c>
      <c r="E22" s="171">
        <v>10900</v>
      </c>
      <c r="F22" s="171">
        <f t="shared" si="0"/>
        <v>163611.97000000003</v>
      </c>
      <c r="G22" s="171">
        <f t="shared" si="1"/>
        <v>-63611.97</v>
      </c>
    </row>
    <row r="23" spans="2:11" ht="15" customHeight="1" x14ac:dyDescent="0.2">
      <c r="B23" s="169" t="s">
        <v>395</v>
      </c>
      <c r="C23" s="170" t="s">
        <v>399</v>
      </c>
      <c r="D23" s="169" t="s">
        <v>401</v>
      </c>
      <c r="E23" s="171">
        <v>1000</v>
      </c>
      <c r="F23" s="171">
        <f t="shared" si="0"/>
        <v>164611.97000000003</v>
      </c>
      <c r="G23" s="171">
        <f t="shared" si="1"/>
        <v>-64611.97</v>
      </c>
      <c r="H23" s="164" t="s">
        <v>273</v>
      </c>
      <c r="I23" s="165">
        <f>F23</f>
        <v>164611.97000000003</v>
      </c>
      <c r="J23" s="167"/>
      <c r="K23" s="165"/>
    </row>
    <row r="24" spans="2:11" ht="15" customHeight="1" x14ac:dyDescent="0.2">
      <c r="B24" s="169" t="s">
        <v>402</v>
      </c>
      <c r="C24" s="170" t="s">
        <v>403</v>
      </c>
      <c r="D24" s="169" t="s">
        <v>397</v>
      </c>
      <c r="E24" s="171">
        <v>575.32000000000005</v>
      </c>
      <c r="F24" s="171">
        <f t="shared" si="0"/>
        <v>165187.29000000004</v>
      </c>
      <c r="G24" s="171">
        <f t="shared" si="1"/>
        <v>-65187.29</v>
      </c>
    </row>
    <row r="25" spans="2:11" ht="15" customHeight="1" x14ac:dyDescent="0.2">
      <c r="B25" s="169" t="s">
        <v>402</v>
      </c>
      <c r="C25" s="170" t="s">
        <v>404</v>
      </c>
      <c r="D25" s="169" t="s">
        <v>397</v>
      </c>
      <c r="E25" s="171">
        <v>575.32000000000005</v>
      </c>
      <c r="F25" s="171">
        <f t="shared" si="0"/>
        <v>165762.61000000004</v>
      </c>
      <c r="G25" s="171">
        <f t="shared" si="1"/>
        <v>-65762.61</v>
      </c>
    </row>
    <row r="26" spans="2:11" ht="15" customHeight="1" x14ac:dyDescent="0.2">
      <c r="B26" s="169" t="s">
        <v>402</v>
      </c>
      <c r="C26" s="170" t="s">
        <v>405</v>
      </c>
      <c r="D26" s="169" t="s">
        <v>397</v>
      </c>
      <c r="E26" s="171">
        <v>575.32000000000005</v>
      </c>
      <c r="F26" s="171">
        <f t="shared" si="0"/>
        <v>166337.93000000005</v>
      </c>
      <c r="G26" s="171">
        <f t="shared" si="1"/>
        <v>-66337.930000000008</v>
      </c>
    </row>
    <row r="27" spans="2:11" ht="15" customHeight="1" x14ac:dyDescent="0.2">
      <c r="B27" s="169" t="s">
        <v>402</v>
      </c>
      <c r="C27" s="170" t="s">
        <v>406</v>
      </c>
      <c r="D27" s="169" t="s">
        <v>397</v>
      </c>
      <c r="E27" s="171">
        <v>575.32000000000005</v>
      </c>
      <c r="F27" s="171">
        <f t="shared" si="0"/>
        <v>166913.25000000006</v>
      </c>
      <c r="G27" s="171">
        <f t="shared" si="1"/>
        <v>-66913.250000000015</v>
      </c>
      <c r="H27" s="164" t="s">
        <v>256</v>
      </c>
      <c r="I27" s="165">
        <f>F27-I23</f>
        <v>2301.2800000000279</v>
      </c>
      <c r="J27" s="167" t="s">
        <v>333</v>
      </c>
      <c r="K27" s="165">
        <f>'Anexa 4 BL '!L59*1000</f>
        <v>0</v>
      </c>
    </row>
    <row r="28" spans="2:11" ht="15" customHeight="1" x14ac:dyDescent="0.2">
      <c r="B28" s="169" t="s">
        <v>402</v>
      </c>
      <c r="C28" s="170" t="s">
        <v>407</v>
      </c>
      <c r="D28" s="169" t="s">
        <v>397</v>
      </c>
      <c r="E28" s="171"/>
      <c r="F28" s="171">
        <f t="shared" si="0"/>
        <v>166913.25000000006</v>
      </c>
      <c r="G28" s="171">
        <f t="shared" si="1"/>
        <v>-66913.250000000015</v>
      </c>
    </row>
    <row r="29" spans="2:11" ht="15" customHeight="1" x14ac:dyDescent="0.2">
      <c r="B29" s="157"/>
      <c r="C29" s="163"/>
      <c r="D29" s="157"/>
      <c r="E29" s="158"/>
      <c r="F29" s="158">
        <f t="shared" si="0"/>
        <v>166913.25000000006</v>
      </c>
      <c r="G29" s="158">
        <f t="shared" si="1"/>
        <v>-66913.250000000015</v>
      </c>
    </row>
    <row r="30" spans="2:11" ht="15" customHeight="1" x14ac:dyDescent="0.2">
      <c r="B30" s="157"/>
      <c r="C30" s="163"/>
      <c r="D30" s="157"/>
      <c r="E30" s="158"/>
      <c r="F30" s="160">
        <f t="shared" si="0"/>
        <v>166913.25000000006</v>
      </c>
      <c r="G30" s="160">
        <f t="shared" si="1"/>
        <v>-66913.250000000015</v>
      </c>
      <c r="I30" s="166"/>
    </row>
    <row r="32" spans="2:11" ht="15" x14ac:dyDescent="0.25">
      <c r="B32" s="236" t="s">
        <v>233</v>
      </c>
      <c r="C32" s="236"/>
      <c r="D32" s="236"/>
      <c r="E32" s="236"/>
      <c r="F32" s="236"/>
      <c r="G32" s="162">
        <f>G30</f>
        <v>-66913.250000000015</v>
      </c>
    </row>
  </sheetData>
  <mergeCells count="4">
    <mergeCell ref="E2:G2"/>
    <mergeCell ref="B3:G4"/>
    <mergeCell ref="H3:H4"/>
    <mergeCell ref="B32:F32"/>
  </mergeCells>
  <phoneticPr fontId="21" type="noConversion"/>
  <hyperlinks>
    <hyperlink ref="E2:G2" location="'Anexa 4 BL '!A1" display="Lista investitii Buget Local" xr:uid="{7B457085-2DD6-438B-AAF0-83F2527753E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1572-576B-470C-95EA-A741C0BEE275}">
  <sheetPr>
    <pageSetUpPr fitToPage="1"/>
  </sheetPr>
  <dimension ref="B2:L32"/>
  <sheetViews>
    <sheetView workbookViewId="0">
      <selection activeCell="O26" sqref="O26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0.140625" bestFit="1" customWidth="1"/>
    <col min="12" max="12" width="13.7109375" customWidth="1"/>
  </cols>
  <sheetData>
    <row r="2" spans="2:12" ht="15" thickBot="1" x14ac:dyDescent="0.25">
      <c r="E2" s="235" t="s">
        <v>232</v>
      </c>
      <c r="F2" s="235"/>
      <c r="G2" s="235"/>
    </row>
    <row r="3" spans="2:12" x14ac:dyDescent="0.2">
      <c r="B3" s="233" t="s">
        <v>42</v>
      </c>
      <c r="C3" s="233"/>
      <c r="D3" s="233"/>
      <c r="E3" s="233"/>
      <c r="F3" s="233"/>
      <c r="G3" s="233"/>
      <c r="H3" s="239" t="s">
        <v>419</v>
      </c>
    </row>
    <row r="4" spans="2:12" ht="13.5" thickBot="1" x14ac:dyDescent="0.25">
      <c r="B4" s="233"/>
      <c r="C4" s="233"/>
      <c r="D4" s="233"/>
      <c r="E4" s="233"/>
      <c r="F4" s="233"/>
      <c r="G4" s="233"/>
      <c r="H4" s="240"/>
    </row>
    <row r="5" spans="2:12" ht="15" customHeight="1" x14ac:dyDescent="0.25">
      <c r="B5" s="159"/>
      <c r="C5" s="159"/>
      <c r="D5" s="159" t="s">
        <v>420</v>
      </c>
      <c r="E5" s="159" t="s">
        <v>193</v>
      </c>
      <c r="F5" s="159"/>
      <c r="G5" s="161">
        <v>18478430</v>
      </c>
    </row>
    <row r="6" spans="2:12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2" ht="15" customHeight="1" x14ac:dyDescent="0.25">
      <c r="B7" s="169" t="s">
        <v>284</v>
      </c>
      <c r="C7" s="170" t="s">
        <v>421</v>
      </c>
      <c r="D7" s="169" t="s">
        <v>434</v>
      </c>
      <c r="E7" s="171">
        <v>10000</v>
      </c>
      <c r="F7" s="171">
        <f>E7</f>
        <v>10000</v>
      </c>
      <c r="G7" s="171">
        <f>G5-E7</f>
        <v>18468430</v>
      </c>
      <c r="H7" s="164" t="s">
        <v>273</v>
      </c>
      <c r="I7" s="165">
        <f>F7</f>
        <v>10000</v>
      </c>
      <c r="J7" s="167"/>
      <c r="K7" s="165"/>
      <c r="L7" s="168"/>
    </row>
    <row r="8" spans="2:12" ht="15" customHeight="1" x14ac:dyDescent="0.2">
      <c r="B8" s="169" t="s">
        <v>424</v>
      </c>
      <c r="C8" s="170" t="s">
        <v>425</v>
      </c>
      <c r="D8" s="169" t="s">
        <v>432</v>
      </c>
      <c r="E8" s="171">
        <v>234664</v>
      </c>
      <c r="F8" s="171">
        <f>F7+E8</f>
        <v>244664</v>
      </c>
      <c r="G8" s="171">
        <f>G7-E8</f>
        <v>18233766</v>
      </c>
      <c r="H8" s="164"/>
      <c r="I8" s="165"/>
    </row>
    <row r="9" spans="2:12" ht="15" customHeight="1" x14ac:dyDescent="0.25">
      <c r="B9" s="169" t="s">
        <v>422</v>
      </c>
      <c r="C9" s="170" t="s">
        <v>423</v>
      </c>
      <c r="D9" s="169" t="s">
        <v>433</v>
      </c>
      <c r="E9" s="171">
        <v>137.29</v>
      </c>
      <c r="F9" s="171">
        <f t="shared" ref="F9:F30" si="0">F8+E9</f>
        <v>244801.29</v>
      </c>
      <c r="G9" s="171">
        <f t="shared" ref="G9:G30" si="1">G8-E9</f>
        <v>18233628.710000001</v>
      </c>
      <c r="H9" s="164"/>
      <c r="I9" s="165"/>
      <c r="J9" s="167"/>
      <c r="K9" s="165"/>
      <c r="L9" s="168"/>
    </row>
    <row r="10" spans="2:12" ht="15" customHeight="1" x14ac:dyDescent="0.2">
      <c r="B10" s="169" t="s">
        <v>426</v>
      </c>
      <c r="C10" s="170" t="s">
        <v>427</v>
      </c>
      <c r="D10" s="169" t="s">
        <v>428</v>
      </c>
      <c r="E10" s="171">
        <v>550</v>
      </c>
      <c r="F10" s="171">
        <f t="shared" si="0"/>
        <v>245351.29</v>
      </c>
      <c r="G10" s="171">
        <f t="shared" si="1"/>
        <v>18233078.710000001</v>
      </c>
      <c r="H10" s="164"/>
      <c r="I10" s="165"/>
      <c r="J10" s="167"/>
      <c r="K10" s="165"/>
    </row>
    <row r="11" spans="2:12" ht="15" customHeight="1" x14ac:dyDescent="0.2">
      <c r="B11" s="169" t="s">
        <v>429</v>
      </c>
      <c r="C11" s="170" t="s">
        <v>430</v>
      </c>
      <c r="D11" s="169" t="s">
        <v>431</v>
      </c>
      <c r="E11" s="171">
        <v>114.95</v>
      </c>
      <c r="F11" s="171">
        <f t="shared" si="0"/>
        <v>245466.24000000002</v>
      </c>
      <c r="G11" s="171">
        <f t="shared" si="1"/>
        <v>18232963.760000002</v>
      </c>
    </row>
    <row r="12" spans="2:12" ht="15" customHeight="1" x14ac:dyDescent="0.2">
      <c r="B12" s="169" t="s">
        <v>309</v>
      </c>
      <c r="C12" s="170" t="s">
        <v>435</v>
      </c>
      <c r="D12" s="169" t="s">
        <v>436</v>
      </c>
      <c r="E12" s="171">
        <v>139.6</v>
      </c>
      <c r="F12" s="171">
        <f t="shared" si="0"/>
        <v>245605.84000000003</v>
      </c>
      <c r="G12" s="171">
        <f t="shared" si="1"/>
        <v>18232824.16</v>
      </c>
      <c r="H12" s="164" t="s">
        <v>256</v>
      </c>
      <c r="I12" s="165">
        <f>F12-I7</f>
        <v>235605.84000000003</v>
      </c>
    </row>
    <row r="13" spans="2:12" ht="15" customHeight="1" x14ac:dyDescent="0.2">
      <c r="B13" s="169" t="s">
        <v>437</v>
      </c>
      <c r="C13" s="170" t="s">
        <v>438</v>
      </c>
      <c r="D13" s="169" t="s">
        <v>439</v>
      </c>
      <c r="E13" s="171">
        <v>59500</v>
      </c>
      <c r="F13" s="171">
        <f t="shared" si="0"/>
        <v>305105.84000000003</v>
      </c>
      <c r="G13" s="171">
        <f t="shared" si="1"/>
        <v>18173324.16</v>
      </c>
      <c r="H13" s="164"/>
      <c r="I13" s="165"/>
    </row>
    <row r="14" spans="2:12" ht="15" customHeight="1" x14ac:dyDescent="0.2">
      <c r="B14" s="157"/>
      <c r="C14" s="163"/>
      <c r="D14" s="157"/>
      <c r="E14" s="158"/>
      <c r="F14" s="158">
        <f t="shared" si="0"/>
        <v>305105.84000000003</v>
      </c>
      <c r="G14" s="158">
        <f t="shared" si="1"/>
        <v>18173324.16</v>
      </c>
    </row>
    <row r="15" spans="2:12" ht="15" customHeight="1" x14ac:dyDescent="0.2">
      <c r="B15" s="157"/>
      <c r="C15" s="163"/>
      <c r="D15" s="157"/>
      <c r="E15" s="158"/>
      <c r="F15" s="158">
        <f t="shared" si="0"/>
        <v>305105.84000000003</v>
      </c>
      <c r="G15" s="158">
        <f t="shared" si="1"/>
        <v>18173324.16</v>
      </c>
    </row>
    <row r="16" spans="2:12" ht="15" customHeight="1" x14ac:dyDescent="0.2">
      <c r="B16" s="157"/>
      <c r="C16" s="163"/>
      <c r="D16" s="157"/>
      <c r="E16" s="158"/>
      <c r="F16" s="158">
        <f t="shared" si="0"/>
        <v>305105.84000000003</v>
      </c>
      <c r="G16" s="158">
        <f t="shared" si="1"/>
        <v>18173324.16</v>
      </c>
    </row>
    <row r="17" spans="2:11" ht="15" customHeight="1" x14ac:dyDescent="0.2">
      <c r="B17" s="157"/>
      <c r="C17" s="163"/>
      <c r="D17" s="157"/>
      <c r="E17" s="158"/>
      <c r="F17" s="158">
        <f t="shared" si="0"/>
        <v>305105.84000000003</v>
      </c>
      <c r="G17" s="158">
        <f t="shared" si="1"/>
        <v>18173324.16</v>
      </c>
    </row>
    <row r="18" spans="2:11" ht="15" customHeight="1" x14ac:dyDescent="0.2">
      <c r="B18" s="157"/>
      <c r="C18" s="163"/>
      <c r="D18" s="157"/>
      <c r="E18" s="158"/>
      <c r="F18" s="158">
        <f t="shared" si="0"/>
        <v>305105.84000000003</v>
      </c>
      <c r="G18" s="158">
        <f t="shared" si="1"/>
        <v>18173324.16</v>
      </c>
      <c r="H18" s="164"/>
      <c r="I18" s="165"/>
    </row>
    <row r="19" spans="2:11" ht="15" customHeight="1" x14ac:dyDescent="0.2">
      <c r="B19" s="157"/>
      <c r="C19" s="163"/>
      <c r="D19" s="157"/>
      <c r="E19" s="158"/>
      <c r="F19" s="158">
        <f t="shared" si="0"/>
        <v>305105.84000000003</v>
      </c>
      <c r="G19" s="158">
        <f t="shared" si="1"/>
        <v>18173324.16</v>
      </c>
    </row>
    <row r="20" spans="2:11" ht="15" customHeight="1" x14ac:dyDescent="0.2">
      <c r="B20" s="157"/>
      <c r="C20" s="163"/>
      <c r="D20" s="157"/>
      <c r="E20" s="158"/>
      <c r="F20" s="158">
        <f t="shared" si="0"/>
        <v>305105.84000000003</v>
      </c>
      <c r="G20" s="158">
        <f t="shared" si="1"/>
        <v>18173324.16</v>
      </c>
    </row>
    <row r="21" spans="2:11" ht="15" customHeight="1" x14ac:dyDescent="0.2">
      <c r="B21" s="157"/>
      <c r="C21" s="163"/>
      <c r="D21" s="157"/>
      <c r="E21" s="158"/>
      <c r="F21" s="158">
        <f t="shared" si="0"/>
        <v>305105.84000000003</v>
      </c>
      <c r="G21" s="158">
        <f t="shared" si="1"/>
        <v>18173324.16</v>
      </c>
      <c r="H21" s="164"/>
      <c r="I21" s="165"/>
    </row>
    <row r="22" spans="2:11" ht="15" customHeight="1" x14ac:dyDescent="0.2">
      <c r="B22" s="157"/>
      <c r="C22" s="163"/>
      <c r="D22" s="157"/>
      <c r="E22" s="158"/>
      <c r="F22" s="158">
        <f t="shared" si="0"/>
        <v>305105.84000000003</v>
      </c>
      <c r="G22" s="158">
        <f t="shared" si="1"/>
        <v>18173324.16</v>
      </c>
    </row>
    <row r="23" spans="2:11" ht="15" customHeight="1" x14ac:dyDescent="0.2">
      <c r="B23" s="157"/>
      <c r="C23" s="163"/>
      <c r="D23" s="157"/>
      <c r="E23" s="158"/>
      <c r="F23" s="158">
        <f t="shared" si="0"/>
        <v>305105.84000000003</v>
      </c>
      <c r="G23" s="158">
        <f t="shared" si="1"/>
        <v>18173324.16</v>
      </c>
      <c r="H23" s="164"/>
      <c r="I23" s="165"/>
      <c r="J23" s="167"/>
      <c r="K23" s="165"/>
    </row>
    <row r="24" spans="2:11" ht="15" customHeight="1" x14ac:dyDescent="0.2">
      <c r="B24" s="157"/>
      <c r="C24" s="163"/>
      <c r="D24" s="157"/>
      <c r="E24" s="158"/>
      <c r="F24" s="158">
        <f t="shared" si="0"/>
        <v>305105.84000000003</v>
      </c>
      <c r="G24" s="158">
        <f t="shared" si="1"/>
        <v>18173324.16</v>
      </c>
    </row>
    <row r="25" spans="2:11" ht="15" customHeight="1" x14ac:dyDescent="0.2">
      <c r="B25" s="157"/>
      <c r="C25" s="163"/>
      <c r="D25" s="157"/>
      <c r="E25" s="158"/>
      <c r="F25" s="158">
        <f t="shared" si="0"/>
        <v>305105.84000000003</v>
      </c>
      <c r="G25" s="158">
        <f t="shared" si="1"/>
        <v>18173324.16</v>
      </c>
    </row>
    <row r="26" spans="2:11" ht="15" customHeight="1" x14ac:dyDescent="0.2">
      <c r="B26" s="157"/>
      <c r="C26" s="163"/>
      <c r="D26" s="157"/>
      <c r="E26" s="158"/>
      <c r="F26" s="158">
        <f t="shared" si="0"/>
        <v>305105.84000000003</v>
      </c>
      <c r="G26" s="158">
        <f t="shared" si="1"/>
        <v>18173324.16</v>
      </c>
    </row>
    <row r="27" spans="2:11" ht="15" customHeight="1" x14ac:dyDescent="0.2">
      <c r="B27" s="157"/>
      <c r="C27" s="163"/>
      <c r="D27" s="157"/>
      <c r="E27" s="158"/>
      <c r="F27" s="158">
        <f t="shared" si="0"/>
        <v>305105.84000000003</v>
      </c>
      <c r="G27" s="158">
        <f t="shared" si="1"/>
        <v>18173324.16</v>
      </c>
      <c r="H27" s="164"/>
      <c r="I27" s="165"/>
      <c r="J27" s="167"/>
      <c r="K27" s="165"/>
    </row>
    <row r="28" spans="2:11" ht="15" customHeight="1" x14ac:dyDescent="0.2">
      <c r="B28" s="157"/>
      <c r="C28" s="163"/>
      <c r="D28" s="157"/>
      <c r="E28" s="158"/>
      <c r="F28" s="158">
        <f t="shared" si="0"/>
        <v>305105.84000000003</v>
      </c>
      <c r="G28" s="158">
        <f t="shared" si="1"/>
        <v>18173324.16</v>
      </c>
    </row>
    <row r="29" spans="2:11" ht="15" customHeight="1" x14ac:dyDescent="0.2">
      <c r="B29" s="157"/>
      <c r="C29" s="163"/>
      <c r="D29" s="157"/>
      <c r="E29" s="158"/>
      <c r="F29" s="158">
        <f t="shared" si="0"/>
        <v>305105.84000000003</v>
      </c>
      <c r="G29" s="158">
        <f t="shared" si="1"/>
        <v>18173324.16</v>
      </c>
    </row>
    <row r="30" spans="2:11" ht="15" customHeight="1" x14ac:dyDescent="0.2">
      <c r="B30" s="157"/>
      <c r="C30" s="163"/>
      <c r="D30" s="157"/>
      <c r="E30" s="158"/>
      <c r="F30" s="160">
        <f t="shared" si="0"/>
        <v>305105.84000000003</v>
      </c>
      <c r="G30" s="160">
        <f t="shared" si="1"/>
        <v>18173324.16</v>
      </c>
      <c r="I30" s="166"/>
    </row>
    <row r="32" spans="2:11" ht="15" x14ac:dyDescent="0.25">
      <c r="B32" s="236" t="s">
        <v>233</v>
      </c>
      <c r="C32" s="236"/>
      <c r="D32" s="236"/>
      <c r="E32" s="236"/>
      <c r="F32" s="236"/>
      <c r="G32" s="162">
        <f>G30</f>
        <v>18173324.16</v>
      </c>
    </row>
  </sheetData>
  <mergeCells count="4">
    <mergeCell ref="E2:G2"/>
    <mergeCell ref="B3:G4"/>
    <mergeCell ref="H3:H4"/>
    <mergeCell ref="B32:F32"/>
  </mergeCells>
  <hyperlinks>
    <hyperlink ref="E2:G2" location="'Anexa 4 BL '!A1" display="Lista investitii Buget Local" xr:uid="{49B03F1B-F3B1-4BCA-B537-34EDB6699918}"/>
  </hyperlinks>
  <pageMargins left="0.25" right="0.25" top="0.75" bottom="0.75" header="0.3" footer="0.3"/>
  <pageSetup scale="75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6C11-9649-4F50-8D40-FDF6BC1D5F6E}">
  <sheetPr>
    <pageSetUpPr fitToPage="1"/>
  </sheetPr>
  <dimension ref="B2:L32"/>
  <sheetViews>
    <sheetView workbookViewId="0">
      <selection activeCell="N10" sqref="N10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0.140625" bestFit="1" customWidth="1"/>
    <col min="12" max="12" width="13.7109375" customWidth="1"/>
  </cols>
  <sheetData>
    <row r="2" spans="2:12" ht="15" thickBot="1" x14ac:dyDescent="0.25">
      <c r="E2" s="235" t="s">
        <v>232</v>
      </c>
      <c r="F2" s="235"/>
      <c r="G2" s="235"/>
    </row>
    <row r="3" spans="2:12" x14ac:dyDescent="0.2">
      <c r="B3" s="233" t="s">
        <v>440</v>
      </c>
      <c r="C3" s="233"/>
      <c r="D3" s="233"/>
      <c r="E3" s="233"/>
      <c r="F3" s="233"/>
      <c r="G3" s="233"/>
      <c r="H3" s="239" t="s">
        <v>441</v>
      </c>
    </row>
    <row r="4" spans="2:12" ht="13.5" thickBot="1" x14ac:dyDescent="0.25">
      <c r="B4" s="233"/>
      <c r="C4" s="233"/>
      <c r="D4" s="233"/>
      <c r="E4" s="233"/>
      <c r="F4" s="233"/>
      <c r="G4" s="233"/>
      <c r="H4" s="240"/>
    </row>
    <row r="5" spans="2:12" ht="15" customHeight="1" x14ac:dyDescent="0.25">
      <c r="B5" s="159"/>
      <c r="C5" s="159"/>
      <c r="D5" s="159" t="s">
        <v>420</v>
      </c>
      <c r="E5" s="159" t="s">
        <v>193</v>
      </c>
      <c r="F5" s="159"/>
      <c r="G5" s="161">
        <v>13583750</v>
      </c>
    </row>
    <row r="6" spans="2:12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2" ht="15" customHeight="1" x14ac:dyDescent="0.25">
      <c r="B7" s="169" t="s">
        <v>284</v>
      </c>
      <c r="C7" s="170" t="s">
        <v>452</v>
      </c>
      <c r="D7" s="169" t="s">
        <v>453</v>
      </c>
      <c r="E7" s="171">
        <v>10000</v>
      </c>
      <c r="F7" s="171">
        <f>E7</f>
        <v>10000</v>
      </c>
      <c r="G7" s="171">
        <f>G5-E7</f>
        <v>13573750</v>
      </c>
      <c r="H7" s="164" t="s">
        <v>273</v>
      </c>
      <c r="I7" s="165">
        <f>F7</f>
        <v>10000</v>
      </c>
      <c r="J7" s="167"/>
      <c r="K7" s="165"/>
      <c r="L7" s="168"/>
    </row>
    <row r="8" spans="2:12" ht="15" customHeight="1" x14ac:dyDescent="0.2">
      <c r="B8" s="169" t="s">
        <v>424</v>
      </c>
      <c r="C8" s="170" t="s">
        <v>442</v>
      </c>
      <c r="D8" s="169" t="s">
        <v>443</v>
      </c>
      <c r="E8" s="171">
        <v>33000</v>
      </c>
      <c r="F8" s="171">
        <f>F7+E8</f>
        <v>43000</v>
      </c>
      <c r="G8" s="171">
        <f>G7-E8</f>
        <v>13540750</v>
      </c>
      <c r="H8" s="164"/>
      <c r="I8" s="165"/>
    </row>
    <row r="9" spans="2:12" ht="15" customHeight="1" x14ac:dyDescent="0.25">
      <c r="B9" s="169" t="s">
        <v>444</v>
      </c>
      <c r="C9" s="170" t="s">
        <v>445</v>
      </c>
      <c r="D9" s="169" t="s">
        <v>443</v>
      </c>
      <c r="E9" s="171">
        <v>195000</v>
      </c>
      <c r="F9" s="171">
        <f t="shared" ref="F9:F30" si="0">F8+E9</f>
        <v>238000</v>
      </c>
      <c r="G9" s="171">
        <f t="shared" ref="G9:G30" si="1">G8-E9</f>
        <v>13345750</v>
      </c>
      <c r="H9" s="164"/>
      <c r="I9" s="165"/>
      <c r="J9" s="167"/>
      <c r="K9" s="165"/>
      <c r="L9" s="168"/>
    </row>
    <row r="10" spans="2:12" ht="15" customHeight="1" x14ac:dyDescent="0.2">
      <c r="B10" s="169" t="s">
        <v>446</v>
      </c>
      <c r="C10" s="170" t="s">
        <v>447</v>
      </c>
      <c r="D10" s="169" t="s">
        <v>428</v>
      </c>
      <c r="E10" s="171">
        <v>550</v>
      </c>
      <c r="F10" s="171">
        <f t="shared" si="0"/>
        <v>238550</v>
      </c>
      <c r="G10" s="171">
        <f t="shared" si="1"/>
        <v>13345200</v>
      </c>
      <c r="H10" s="164"/>
      <c r="I10" s="165"/>
      <c r="J10" s="167"/>
      <c r="K10" s="165"/>
    </row>
    <row r="11" spans="2:12" ht="15" customHeight="1" x14ac:dyDescent="0.2">
      <c r="B11" s="169" t="s">
        <v>309</v>
      </c>
      <c r="C11" s="170" t="s">
        <v>448</v>
      </c>
      <c r="D11" s="169" t="s">
        <v>449</v>
      </c>
      <c r="E11" s="171">
        <v>139.6</v>
      </c>
      <c r="F11" s="171">
        <f t="shared" si="0"/>
        <v>238689.6</v>
      </c>
      <c r="G11" s="171">
        <f t="shared" si="1"/>
        <v>13345060.4</v>
      </c>
      <c r="H11" s="164" t="s">
        <v>256</v>
      </c>
      <c r="I11" s="165">
        <f>F11-I7</f>
        <v>228689.6</v>
      </c>
    </row>
    <row r="12" spans="2:12" ht="15" customHeight="1" x14ac:dyDescent="0.2">
      <c r="B12" s="157" t="s">
        <v>437</v>
      </c>
      <c r="C12" s="163" t="s">
        <v>450</v>
      </c>
      <c r="D12" s="157" t="s">
        <v>451</v>
      </c>
      <c r="E12" s="158">
        <v>51051</v>
      </c>
      <c r="F12" s="158">
        <f t="shared" si="0"/>
        <v>289740.59999999998</v>
      </c>
      <c r="G12" s="158">
        <f t="shared" si="1"/>
        <v>13294009.4</v>
      </c>
      <c r="H12" s="164"/>
      <c r="I12" s="165"/>
    </row>
    <row r="13" spans="2:12" ht="15" customHeight="1" x14ac:dyDescent="0.2">
      <c r="B13" s="157"/>
      <c r="C13" s="163"/>
      <c r="D13" s="157"/>
      <c r="E13" s="158"/>
      <c r="F13" s="158">
        <f t="shared" si="0"/>
        <v>289740.59999999998</v>
      </c>
      <c r="G13" s="158">
        <f t="shared" si="1"/>
        <v>13294009.4</v>
      </c>
      <c r="H13" s="164"/>
      <c r="I13" s="165"/>
    </row>
    <row r="14" spans="2:12" ht="15" customHeight="1" x14ac:dyDescent="0.2">
      <c r="B14" s="157"/>
      <c r="C14" s="163"/>
      <c r="D14" s="157"/>
      <c r="E14" s="158"/>
      <c r="F14" s="158">
        <f t="shared" si="0"/>
        <v>289740.59999999998</v>
      </c>
      <c r="G14" s="158">
        <f t="shared" si="1"/>
        <v>13294009.4</v>
      </c>
    </row>
    <row r="15" spans="2:12" ht="15" customHeight="1" x14ac:dyDescent="0.2">
      <c r="B15" s="157"/>
      <c r="C15" s="163"/>
      <c r="D15" s="157"/>
      <c r="E15" s="158"/>
      <c r="F15" s="158">
        <f t="shared" si="0"/>
        <v>289740.59999999998</v>
      </c>
      <c r="G15" s="158">
        <f t="shared" si="1"/>
        <v>13294009.4</v>
      </c>
    </row>
    <row r="16" spans="2:12" ht="15" customHeight="1" x14ac:dyDescent="0.2">
      <c r="B16" s="157"/>
      <c r="C16" s="163"/>
      <c r="D16" s="157"/>
      <c r="E16" s="158"/>
      <c r="F16" s="158">
        <f t="shared" si="0"/>
        <v>289740.59999999998</v>
      </c>
      <c r="G16" s="158">
        <f t="shared" si="1"/>
        <v>13294009.4</v>
      </c>
    </row>
    <row r="17" spans="2:11" ht="15" customHeight="1" x14ac:dyDescent="0.2">
      <c r="B17" s="157"/>
      <c r="C17" s="163"/>
      <c r="D17" s="157"/>
      <c r="E17" s="158"/>
      <c r="F17" s="158">
        <f t="shared" si="0"/>
        <v>289740.59999999998</v>
      </c>
      <c r="G17" s="158">
        <f t="shared" si="1"/>
        <v>13294009.4</v>
      </c>
    </row>
    <row r="18" spans="2:11" ht="15" customHeight="1" x14ac:dyDescent="0.2">
      <c r="B18" s="157"/>
      <c r="C18" s="163"/>
      <c r="D18" s="157"/>
      <c r="E18" s="158"/>
      <c r="F18" s="158">
        <f t="shared" si="0"/>
        <v>289740.59999999998</v>
      </c>
      <c r="G18" s="158">
        <f t="shared" si="1"/>
        <v>13294009.4</v>
      </c>
      <c r="H18" s="164"/>
      <c r="I18" s="165"/>
    </row>
    <row r="19" spans="2:11" ht="15" customHeight="1" x14ac:dyDescent="0.2">
      <c r="B19" s="157"/>
      <c r="C19" s="163"/>
      <c r="D19" s="157"/>
      <c r="E19" s="158"/>
      <c r="F19" s="158">
        <f t="shared" si="0"/>
        <v>289740.59999999998</v>
      </c>
      <c r="G19" s="158">
        <f t="shared" si="1"/>
        <v>13294009.4</v>
      </c>
    </row>
    <row r="20" spans="2:11" ht="15" customHeight="1" x14ac:dyDescent="0.2">
      <c r="B20" s="157"/>
      <c r="C20" s="163"/>
      <c r="D20" s="157"/>
      <c r="E20" s="158"/>
      <c r="F20" s="158">
        <f t="shared" si="0"/>
        <v>289740.59999999998</v>
      </c>
      <c r="G20" s="158">
        <f t="shared" si="1"/>
        <v>13294009.4</v>
      </c>
    </row>
    <row r="21" spans="2:11" ht="15" customHeight="1" x14ac:dyDescent="0.2">
      <c r="B21" s="157"/>
      <c r="C21" s="163"/>
      <c r="D21" s="157"/>
      <c r="E21" s="158"/>
      <c r="F21" s="158">
        <f t="shared" si="0"/>
        <v>289740.59999999998</v>
      </c>
      <c r="G21" s="158">
        <f t="shared" si="1"/>
        <v>13294009.4</v>
      </c>
      <c r="H21" s="164"/>
      <c r="I21" s="165"/>
    </row>
    <row r="22" spans="2:11" ht="15" customHeight="1" x14ac:dyDescent="0.2">
      <c r="B22" s="157"/>
      <c r="C22" s="163"/>
      <c r="D22" s="157"/>
      <c r="E22" s="158"/>
      <c r="F22" s="158">
        <f t="shared" si="0"/>
        <v>289740.59999999998</v>
      </c>
      <c r="G22" s="158">
        <f t="shared" si="1"/>
        <v>13294009.4</v>
      </c>
    </row>
    <row r="23" spans="2:11" ht="15" customHeight="1" x14ac:dyDescent="0.2">
      <c r="B23" s="157"/>
      <c r="C23" s="163"/>
      <c r="D23" s="157"/>
      <c r="E23" s="158"/>
      <c r="F23" s="158">
        <f t="shared" si="0"/>
        <v>289740.59999999998</v>
      </c>
      <c r="G23" s="158">
        <f t="shared" si="1"/>
        <v>13294009.4</v>
      </c>
      <c r="H23" s="164"/>
      <c r="I23" s="165"/>
      <c r="J23" s="167"/>
      <c r="K23" s="165"/>
    </row>
    <row r="24" spans="2:11" ht="15" customHeight="1" x14ac:dyDescent="0.2">
      <c r="B24" s="157"/>
      <c r="C24" s="163"/>
      <c r="D24" s="157"/>
      <c r="E24" s="158"/>
      <c r="F24" s="158">
        <f t="shared" si="0"/>
        <v>289740.59999999998</v>
      </c>
      <c r="G24" s="158">
        <f t="shared" si="1"/>
        <v>13294009.4</v>
      </c>
    </row>
    <row r="25" spans="2:11" ht="15" customHeight="1" x14ac:dyDescent="0.2">
      <c r="B25" s="157"/>
      <c r="C25" s="163"/>
      <c r="D25" s="157"/>
      <c r="E25" s="158"/>
      <c r="F25" s="158">
        <f t="shared" si="0"/>
        <v>289740.59999999998</v>
      </c>
      <c r="G25" s="158">
        <f t="shared" si="1"/>
        <v>13294009.4</v>
      </c>
    </row>
    <row r="26" spans="2:11" ht="15" customHeight="1" x14ac:dyDescent="0.2">
      <c r="B26" s="157"/>
      <c r="C26" s="163"/>
      <c r="D26" s="157"/>
      <c r="E26" s="158"/>
      <c r="F26" s="158">
        <f t="shared" si="0"/>
        <v>289740.59999999998</v>
      </c>
      <c r="G26" s="158">
        <f t="shared" si="1"/>
        <v>13294009.4</v>
      </c>
    </row>
    <row r="27" spans="2:11" ht="15" customHeight="1" x14ac:dyDescent="0.2">
      <c r="B27" s="157"/>
      <c r="C27" s="163"/>
      <c r="D27" s="157"/>
      <c r="E27" s="158"/>
      <c r="F27" s="158">
        <f t="shared" si="0"/>
        <v>289740.59999999998</v>
      </c>
      <c r="G27" s="158">
        <f t="shared" si="1"/>
        <v>13294009.4</v>
      </c>
      <c r="H27" s="164"/>
      <c r="I27" s="165"/>
      <c r="J27" s="167"/>
      <c r="K27" s="165"/>
    </row>
    <row r="28" spans="2:11" ht="15" customHeight="1" x14ac:dyDescent="0.2">
      <c r="B28" s="157"/>
      <c r="C28" s="163"/>
      <c r="D28" s="157"/>
      <c r="E28" s="158"/>
      <c r="F28" s="158">
        <f t="shared" si="0"/>
        <v>289740.59999999998</v>
      </c>
      <c r="G28" s="158">
        <f t="shared" si="1"/>
        <v>13294009.4</v>
      </c>
    </row>
    <row r="29" spans="2:11" ht="15" customHeight="1" x14ac:dyDescent="0.2">
      <c r="B29" s="157"/>
      <c r="C29" s="163"/>
      <c r="D29" s="157"/>
      <c r="E29" s="158"/>
      <c r="F29" s="158">
        <f t="shared" si="0"/>
        <v>289740.59999999998</v>
      </c>
      <c r="G29" s="158">
        <f t="shared" si="1"/>
        <v>13294009.4</v>
      </c>
    </row>
    <row r="30" spans="2:11" ht="15" customHeight="1" x14ac:dyDescent="0.2">
      <c r="B30" s="157"/>
      <c r="C30" s="163"/>
      <c r="D30" s="157"/>
      <c r="E30" s="158"/>
      <c r="F30" s="160">
        <f t="shared" si="0"/>
        <v>289740.59999999998</v>
      </c>
      <c r="G30" s="160">
        <f t="shared" si="1"/>
        <v>13294009.4</v>
      </c>
      <c r="I30" s="166"/>
    </row>
    <row r="32" spans="2:11" ht="15" x14ac:dyDescent="0.25">
      <c r="B32" s="236" t="s">
        <v>233</v>
      </c>
      <c r="C32" s="236"/>
      <c r="D32" s="236"/>
      <c r="E32" s="236"/>
      <c r="F32" s="236"/>
      <c r="G32" s="162">
        <f>G30</f>
        <v>13294009.4</v>
      </c>
    </row>
  </sheetData>
  <mergeCells count="4">
    <mergeCell ref="E2:G2"/>
    <mergeCell ref="B3:G4"/>
    <mergeCell ref="H3:H4"/>
    <mergeCell ref="B32:F32"/>
  </mergeCells>
  <hyperlinks>
    <hyperlink ref="E2:G2" location="'Anexa 4 BL '!A1" display="Lista investitii Buget Local" xr:uid="{0931B145-4C45-48B6-8DE9-95F1C84EC94F}"/>
  </hyperlinks>
  <pageMargins left="0.25" right="0.25" top="0.75" bottom="0.75" header="0.3" footer="0.3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1210-2C57-47F1-8669-26009550CCFB}">
  <dimension ref="B2:K32"/>
  <sheetViews>
    <sheetView workbookViewId="0">
      <selection activeCell="D24" sqref="D24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1.7109375" bestFit="1" customWidth="1"/>
    <col min="11" max="11" width="10.140625" bestFit="1" customWidth="1"/>
  </cols>
  <sheetData>
    <row r="2" spans="2:8" ht="15" thickBot="1" x14ac:dyDescent="0.25">
      <c r="E2" s="235" t="s">
        <v>232</v>
      </c>
      <c r="F2" s="235"/>
      <c r="G2" s="235"/>
    </row>
    <row r="3" spans="2:8" x14ac:dyDescent="0.2">
      <c r="B3" s="233" t="s">
        <v>80</v>
      </c>
      <c r="C3" s="233"/>
      <c r="D3" s="233"/>
      <c r="E3" s="233"/>
      <c r="F3" s="233"/>
      <c r="G3" s="234"/>
      <c r="H3" s="237">
        <v>231.226</v>
      </c>
    </row>
    <row r="4" spans="2:8" ht="14.25" customHeight="1" thickBot="1" x14ac:dyDescent="0.25">
      <c r="B4" s="233"/>
      <c r="C4" s="233"/>
      <c r="D4" s="233"/>
      <c r="E4" s="233"/>
      <c r="F4" s="233"/>
      <c r="G4" s="234"/>
      <c r="H4" s="238"/>
    </row>
    <row r="5" spans="2:8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f>'Anexa 4 BL '!F74*1000</f>
        <v>394000</v>
      </c>
    </row>
    <row r="6" spans="2:8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8" ht="15" customHeight="1" x14ac:dyDescent="0.2">
      <c r="B7" s="169" t="s">
        <v>195</v>
      </c>
      <c r="C7" s="170" t="s">
        <v>196</v>
      </c>
      <c r="D7" s="169" t="s">
        <v>197</v>
      </c>
      <c r="E7" s="171">
        <v>137.29</v>
      </c>
      <c r="F7" s="171">
        <f>E7</f>
        <v>137.29</v>
      </c>
      <c r="G7" s="171">
        <f>G5-E7</f>
        <v>393862.71</v>
      </c>
    </row>
    <row r="8" spans="2:8" ht="15" customHeight="1" x14ac:dyDescent="0.2">
      <c r="B8" s="169" t="s">
        <v>198</v>
      </c>
      <c r="C8" s="170" t="s">
        <v>199</v>
      </c>
      <c r="D8" s="169" t="s">
        <v>200</v>
      </c>
      <c r="E8" s="171">
        <v>3570</v>
      </c>
      <c r="F8" s="171">
        <f>F7+E8</f>
        <v>3707.29</v>
      </c>
      <c r="G8" s="171">
        <f>G7-E8</f>
        <v>390292.71</v>
      </c>
    </row>
    <row r="9" spans="2:8" ht="15" customHeight="1" x14ac:dyDescent="0.2">
      <c r="B9" s="169" t="s">
        <v>198</v>
      </c>
      <c r="C9" s="170" t="s">
        <v>201</v>
      </c>
      <c r="D9" s="169" t="s">
        <v>202</v>
      </c>
      <c r="E9" s="171">
        <v>28560</v>
      </c>
      <c r="F9" s="171">
        <f t="shared" ref="F9:F30" si="0">F8+E9</f>
        <v>32267.29</v>
      </c>
      <c r="G9" s="171">
        <f t="shared" ref="G9:G30" si="1">G8-E9</f>
        <v>361732.71</v>
      </c>
    </row>
    <row r="10" spans="2:8" ht="15" customHeight="1" x14ac:dyDescent="0.2">
      <c r="B10" s="169" t="s">
        <v>203</v>
      </c>
      <c r="C10" s="170" t="s">
        <v>204</v>
      </c>
      <c r="D10" s="169" t="s">
        <v>205</v>
      </c>
      <c r="E10" s="171">
        <v>1323.28</v>
      </c>
      <c r="F10" s="171">
        <f t="shared" si="0"/>
        <v>33590.57</v>
      </c>
      <c r="G10" s="171">
        <f t="shared" si="1"/>
        <v>360409.43</v>
      </c>
    </row>
    <row r="11" spans="2:8" ht="15" customHeight="1" x14ac:dyDescent="0.2">
      <c r="B11" s="169" t="s">
        <v>206</v>
      </c>
      <c r="C11" s="170" t="s">
        <v>207</v>
      </c>
      <c r="D11" s="169" t="s">
        <v>208</v>
      </c>
      <c r="E11" s="171">
        <v>84.7</v>
      </c>
      <c r="F11" s="171">
        <f t="shared" si="0"/>
        <v>33675.269999999997</v>
      </c>
      <c r="G11" s="171">
        <f t="shared" si="1"/>
        <v>360324.73</v>
      </c>
    </row>
    <row r="12" spans="2:8" ht="15" customHeight="1" x14ac:dyDescent="0.2">
      <c r="B12" s="169" t="s">
        <v>209</v>
      </c>
      <c r="C12" s="170" t="s">
        <v>210</v>
      </c>
      <c r="D12" s="169" t="s">
        <v>211</v>
      </c>
      <c r="E12" s="171">
        <v>256935.86</v>
      </c>
      <c r="F12" s="171">
        <f t="shared" si="0"/>
        <v>290611.13</v>
      </c>
      <c r="G12" s="171">
        <f t="shared" si="1"/>
        <v>103388.87</v>
      </c>
    </row>
    <row r="13" spans="2:8" ht="15" customHeight="1" x14ac:dyDescent="0.2">
      <c r="B13" s="169" t="s">
        <v>209</v>
      </c>
      <c r="C13" s="170" t="s">
        <v>212</v>
      </c>
      <c r="D13" s="169" t="s">
        <v>213</v>
      </c>
      <c r="E13" s="171">
        <v>9924.56</v>
      </c>
      <c r="F13" s="171">
        <f t="shared" si="0"/>
        <v>300535.69</v>
      </c>
      <c r="G13" s="171">
        <f t="shared" si="1"/>
        <v>93464.31</v>
      </c>
    </row>
    <row r="14" spans="2:8" ht="15" customHeight="1" x14ac:dyDescent="0.2">
      <c r="B14" s="169" t="s">
        <v>214</v>
      </c>
      <c r="C14" s="170" t="s">
        <v>215</v>
      </c>
      <c r="D14" s="169" t="s">
        <v>216</v>
      </c>
      <c r="E14" s="171">
        <v>145.19999999999999</v>
      </c>
      <c r="F14" s="171">
        <f t="shared" si="0"/>
        <v>300680.89</v>
      </c>
      <c r="G14" s="171">
        <f t="shared" si="1"/>
        <v>93319.11</v>
      </c>
    </row>
    <row r="15" spans="2:8" ht="15" customHeight="1" x14ac:dyDescent="0.2">
      <c r="B15" s="169" t="s">
        <v>217</v>
      </c>
      <c r="C15" s="170" t="s">
        <v>218</v>
      </c>
      <c r="D15" s="169" t="s">
        <v>219</v>
      </c>
      <c r="E15" s="171">
        <v>5000</v>
      </c>
      <c r="F15" s="171">
        <f t="shared" si="0"/>
        <v>305680.89</v>
      </c>
      <c r="G15" s="171">
        <f t="shared" si="1"/>
        <v>88319.11</v>
      </c>
    </row>
    <row r="16" spans="2:8" ht="15" customHeight="1" x14ac:dyDescent="0.2">
      <c r="B16" s="169" t="s">
        <v>217</v>
      </c>
      <c r="C16" s="170" t="s">
        <v>220</v>
      </c>
      <c r="D16" s="169" t="s">
        <v>221</v>
      </c>
      <c r="E16" s="171">
        <v>1210</v>
      </c>
      <c r="F16" s="171">
        <f t="shared" si="0"/>
        <v>306890.89</v>
      </c>
      <c r="G16" s="171">
        <f t="shared" si="1"/>
        <v>87109.11</v>
      </c>
    </row>
    <row r="17" spans="2:11" ht="15" customHeight="1" x14ac:dyDescent="0.2">
      <c r="B17" s="169" t="s">
        <v>222</v>
      </c>
      <c r="C17" s="170" t="s">
        <v>223</v>
      </c>
      <c r="D17" s="169" t="s">
        <v>224</v>
      </c>
      <c r="E17" s="171">
        <v>6050</v>
      </c>
      <c r="F17" s="171">
        <f t="shared" si="0"/>
        <v>312940.89</v>
      </c>
      <c r="G17" s="171">
        <f t="shared" si="1"/>
        <v>81059.11</v>
      </c>
    </row>
    <row r="18" spans="2:11" ht="15" customHeight="1" x14ac:dyDescent="0.2">
      <c r="B18" s="169" t="s">
        <v>222</v>
      </c>
      <c r="C18" s="170" t="s">
        <v>225</v>
      </c>
      <c r="D18" s="169" t="s">
        <v>226</v>
      </c>
      <c r="E18" s="171">
        <v>1747.37</v>
      </c>
      <c r="F18" s="171">
        <f t="shared" si="0"/>
        <v>314688.26</v>
      </c>
      <c r="G18" s="171">
        <f t="shared" si="1"/>
        <v>79311.740000000005</v>
      </c>
      <c r="H18" s="164" t="s">
        <v>256</v>
      </c>
      <c r="I18" s="165">
        <f>F18</f>
        <v>314688.26</v>
      </c>
      <c r="J18" s="167" t="s">
        <v>333</v>
      </c>
      <c r="K18" s="165">
        <f>'Anexa 4 BL '!L74*1000</f>
        <v>76500</v>
      </c>
    </row>
    <row r="19" spans="2:11" ht="15" customHeight="1" x14ac:dyDescent="0.2">
      <c r="B19" s="157" t="s">
        <v>227</v>
      </c>
      <c r="C19" s="163" t="s">
        <v>228</v>
      </c>
      <c r="D19" s="157" t="s">
        <v>229</v>
      </c>
      <c r="E19" s="158">
        <v>139.6</v>
      </c>
      <c r="F19" s="158">
        <f t="shared" si="0"/>
        <v>314827.86</v>
      </c>
      <c r="G19" s="158">
        <f t="shared" si="1"/>
        <v>79172.14</v>
      </c>
    </row>
    <row r="20" spans="2:11" ht="15" customHeight="1" x14ac:dyDescent="0.2">
      <c r="B20" s="157" t="s">
        <v>408</v>
      </c>
      <c r="C20" s="163" t="s">
        <v>230</v>
      </c>
      <c r="D20" s="157" t="s">
        <v>231</v>
      </c>
      <c r="E20" s="158">
        <v>16940</v>
      </c>
      <c r="F20" s="158">
        <f t="shared" si="0"/>
        <v>331767.86</v>
      </c>
      <c r="G20" s="158">
        <f t="shared" si="1"/>
        <v>62232.14</v>
      </c>
    </row>
    <row r="21" spans="2:11" ht="15" customHeight="1" x14ac:dyDescent="0.2">
      <c r="B21" s="157"/>
      <c r="C21" s="163"/>
      <c r="D21" s="157"/>
      <c r="E21" s="158"/>
      <c r="F21" s="158">
        <f t="shared" si="0"/>
        <v>331767.86</v>
      </c>
      <c r="G21" s="158">
        <f t="shared" si="1"/>
        <v>62232.14</v>
      </c>
    </row>
    <row r="22" spans="2:11" ht="15" customHeight="1" x14ac:dyDescent="0.2">
      <c r="B22" s="157"/>
      <c r="C22" s="163"/>
      <c r="D22" s="157"/>
      <c r="E22" s="158"/>
      <c r="F22" s="158">
        <f t="shared" si="0"/>
        <v>331767.86</v>
      </c>
      <c r="G22" s="158">
        <f t="shared" si="1"/>
        <v>62232.14</v>
      </c>
    </row>
    <row r="23" spans="2:11" ht="15" customHeight="1" x14ac:dyDescent="0.2">
      <c r="B23" s="157"/>
      <c r="C23" s="163"/>
      <c r="D23" s="157"/>
      <c r="E23" s="158"/>
      <c r="F23" s="158">
        <f t="shared" si="0"/>
        <v>331767.86</v>
      </c>
      <c r="G23" s="158">
        <f t="shared" si="1"/>
        <v>62232.14</v>
      </c>
    </row>
    <row r="24" spans="2:11" ht="15" customHeight="1" x14ac:dyDescent="0.2">
      <c r="B24" s="157"/>
      <c r="C24" s="163"/>
      <c r="D24" s="157"/>
      <c r="E24" s="158"/>
      <c r="F24" s="158">
        <f t="shared" si="0"/>
        <v>331767.86</v>
      </c>
      <c r="G24" s="158">
        <f t="shared" si="1"/>
        <v>62232.14</v>
      </c>
    </row>
    <row r="25" spans="2:11" ht="15" customHeight="1" x14ac:dyDescent="0.2">
      <c r="B25" s="157"/>
      <c r="C25" s="163"/>
      <c r="D25" s="157"/>
      <c r="E25" s="158"/>
      <c r="F25" s="158">
        <f t="shared" si="0"/>
        <v>331767.86</v>
      </c>
      <c r="G25" s="158">
        <f t="shared" si="1"/>
        <v>62232.14</v>
      </c>
    </row>
    <row r="26" spans="2:11" ht="15" customHeight="1" x14ac:dyDescent="0.2">
      <c r="B26" s="157"/>
      <c r="C26" s="163"/>
      <c r="D26" s="157"/>
      <c r="E26" s="158"/>
      <c r="F26" s="158">
        <f t="shared" si="0"/>
        <v>331767.86</v>
      </c>
      <c r="G26" s="158">
        <f t="shared" si="1"/>
        <v>62232.14</v>
      </c>
    </row>
    <row r="27" spans="2:11" ht="15" customHeight="1" x14ac:dyDescent="0.2">
      <c r="B27" s="157"/>
      <c r="C27" s="163"/>
      <c r="D27" s="157"/>
      <c r="E27" s="158"/>
      <c r="F27" s="158">
        <f t="shared" si="0"/>
        <v>331767.86</v>
      </c>
      <c r="G27" s="158">
        <f t="shared" si="1"/>
        <v>62232.14</v>
      </c>
    </row>
    <row r="28" spans="2:11" ht="15" customHeight="1" x14ac:dyDescent="0.2">
      <c r="B28" s="157"/>
      <c r="C28" s="163"/>
      <c r="D28" s="157"/>
      <c r="E28" s="158"/>
      <c r="F28" s="158">
        <f t="shared" si="0"/>
        <v>331767.86</v>
      </c>
      <c r="G28" s="158">
        <f t="shared" si="1"/>
        <v>62232.14</v>
      </c>
    </row>
    <row r="29" spans="2:11" ht="15" customHeight="1" x14ac:dyDescent="0.2">
      <c r="B29" s="157"/>
      <c r="C29" s="163"/>
      <c r="D29" s="157"/>
      <c r="E29" s="158"/>
      <c r="F29" s="158">
        <f t="shared" si="0"/>
        <v>331767.86</v>
      </c>
      <c r="G29" s="158">
        <f t="shared" si="1"/>
        <v>62232.14</v>
      </c>
    </row>
    <row r="30" spans="2:11" ht="15" customHeight="1" x14ac:dyDescent="0.2">
      <c r="B30" s="157"/>
      <c r="C30" s="163"/>
      <c r="D30" s="157"/>
      <c r="E30" s="158"/>
      <c r="F30" s="160">
        <f t="shared" si="0"/>
        <v>331767.86</v>
      </c>
      <c r="G30" s="160">
        <f t="shared" si="1"/>
        <v>62232.14</v>
      </c>
    </row>
    <row r="32" spans="2:11" ht="15" x14ac:dyDescent="0.25">
      <c r="B32" s="236" t="s">
        <v>233</v>
      </c>
      <c r="C32" s="236"/>
      <c r="D32" s="236"/>
      <c r="E32" s="236"/>
      <c r="F32" s="236"/>
      <c r="G32" s="162">
        <f>G30</f>
        <v>62232.14</v>
      </c>
    </row>
  </sheetData>
  <mergeCells count="4">
    <mergeCell ref="B3:G4"/>
    <mergeCell ref="E2:G2"/>
    <mergeCell ref="B32:F32"/>
    <mergeCell ref="H3:H4"/>
  </mergeCells>
  <hyperlinks>
    <hyperlink ref="E2:G2" location="'Anexa 4 BL '!A1" display="Lista investitii Buget Local" xr:uid="{DFA0C667-C319-4C09-B6EC-0F200EB05C2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EAB3-145E-45BC-B4DB-53133A14EC59}">
  <dimension ref="B2:K32"/>
  <sheetViews>
    <sheetView workbookViewId="0"/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1.7109375" bestFit="1" customWidth="1"/>
  </cols>
  <sheetData>
    <row r="2" spans="2:9" ht="15" thickBot="1" x14ac:dyDescent="0.25">
      <c r="E2" s="235" t="s">
        <v>232</v>
      </c>
      <c r="F2" s="235"/>
      <c r="G2" s="235"/>
    </row>
    <row r="3" spans="2:9" x14ac:dyDescent="0.2">
      <c r="B3" s="233" t="s">
        <v>313</v>
      </c>
      <c r="C3" s="233"/>
      <c r="D3" s="233"/>
      <c r="E3" s="233"/>
      <c r="F3" s="233"/>
      <c r="G3" s="233"/>
      <c r="H3" s="237">
        <v>231.16800000000001</v>
      </c>
    </row>
    <row r="4" spans="2:9" ht="13.5" thickBot="1" x14ac:dyDescent="0.25">
      <c r="B4" s="233"/>
      <c r="C4" s="233"/>
      <c r="D4" s="233"/>
      <c r="E4" s="233"/>
      <c r="F4" s="233"/>
      <c r="G4" s="233"/>
      <c r="H4" s="238"/>
    </row>
    <row r="5" spans="2:9" ht="15" customHeight="1" x14ac:dyDescent="0.25">
      <c r="B5" s="159"/>
      <c r="C5" s="159"/>
      <c r="D5" s="159" t="s">
        <v>234</v>
      </c>
      <c r="E5" s="159" t="s">
        <v>193</v>
      </c>
      <c r="F5" s="159"/>
      <c r="G5" s="161">
        <f>'Anexa 4 BL '!F58*1000</f>
        <v>2399590</v>
      </c>
    </row>
    <row r="6" spans="2:9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9" ht="15" customHeight="1" x14ac:dyDescent="0.2">
      <c r="B7" s="169" t="s">
        <v>235</v>
      </c>
      <c r="C7" s="170" t="s">
        <v>236</v>
      </c>
      <c r="D7" s="169" t="s">
        <v>237</v>
      </c>
      <c r="E7" s="171">
        <v>285690.73</v>
      </c>
      <c r="F7" s="171">
        <f>E7</f>
        <v>285690.73</v>
      </c>
      <c r="G7" s="171">
        <f>G5-E7</f>
        <v>2113899.27</v>
      </c>
    </row>
    <row r="8" spans="2:9" ht="15" customHeight="1" x14ac:dyDescent="0.2">
      <c r="B8" s="169" t="s">
        <v>238</v>
      </c>
      <c r="C8" s="170" t="s">
        <v>239</v>
      </c>
      <c r="D8" s="169" t="s">
        <v>240</v>
      </c>
      <c r="E8" s="171">
        <v>122335</v>
      </c>
      <c r="F8" s="171">
        <f>F7+E8</f>
        <v>408025.73</v>
      </c>
      <c r="G8" s="171">
        <f>G7-E8</f>
        <v>1991564.27</v>
      </c>
      <c r="H8" s="164" t="s">
        <v>257</v>
      </c>
      <c r="I8" s="165">
        <f>F8</f>
        <v>408025.73</v>
      </c>
    </row>
    <row r="9" spans="2:9" ht="15" customHeight="1" x14ac:dyDescent="0.2">
      <c r="B9" s="169" t="s">
        <v>246</v>
      </c>
      <c r="C9" s="170" t="s">
        <v>245</v>
      </c>
      <c r="D9" s="169" t="s">
        <v>244</v>
      </c>
      <c r="E9" s="171">
        <v>3432.52</v>
      </c>
      <c r="F9" s="171">
        <f t="shared" ref="F9:F30" si="0">F8+E9</f>
        <v>411458.25</v>
      </c>
      <c r="G9" s="171">
        <f t="shared" ref="G9:G30" si="1">G8-E9</f>
        <v>1988131.75</v>
      </c>
    </row>
    <row r="10" spans="2:9" ht="15" customHeight="1" x14ac:dyDescent="0.2">
      <c r="B10" s="169" t="s">
        <v>241</v>
      </c>
      <c r="C10" s="170" t="s">
        <v>242</v>
      </c>
      <c r="D10" s="169" t="s">
        <v>243</v>
      </c>
      <c r="E10" s="171">
        <v>49861.87</v>
      </c>
      <c r="F10" s="171">
        <f t="shared" si="0"/>
        <v>461320.12</v>
      </c>
      <c r="G10" s="171">
        <f t="shared" si="1"/>
        <v>1938269.88</v>
      </c>
    </row>
    <row r="11" spans="2:9" ht="15" customHeight="1" x14ac:dyDescent="0.2">
      <c r="B11" s="169" t="s">
        <v>247</v>
      </c>
      <c r="C11" s="170" t="s">
        <v>248</v>
      </c>
      <c r="D11" s="169" t="s">
        <v>249</v>
      </c>
      <c r="E11" s="171">
        <v>49942.62</v>
      </c>
      <c r="F11" s="171">
        <f t="shared" si="0"/>
        <v>511262.74</v>
      </c>
      <c r="G11" s="171">
        <f t="shared" si="1"/>
        <v>1888327.2599999998</v>
      </c>
    </row>
    <row r="12" spans="2:9" ht="15" customHeight="1" x14ac:dyDescent="0.2">
      <c r="B12" s="169" t="s">
        <v>250</v>
      </c>
      <c r="C12" s="170" t="s">
        <v>251</v>
      </c>
      <c r="D12" s="169" t="s">
        <v>252</v>
      </c>
      <c r="E12" s="171">
        <v>1282</v>
      </c>
      <c r="F12" s="171">
        <f t="shared" si="0"/>
        <v>512544.74</v>
      </c>
      <c r="G12" s="171">
        <f t="shared" si="1"/>
        <v>1887045.2599999998</v>
      </c>
    </row>
    <row r="13" spans="2:9" ht="15" customHeight="1" x14ac:dyDescent="0.2">
      <c r="B13" s="169" t="s">
        <v>253</v>
      </c>
      <c r="C13" s="170" t="s">
        <v>254</v>
      </c>
      <c r="D13" s="169" t="s">
        <v>255</v>
      </c>
      <c r="E13" s="171">
        <v>49989.83</v>
      </c>
      <c r="F13" s="171">
        <f t="shared" si="0"/>
        <v>562534.56999999995</v>
      </c>
      <c r="G13" s="171">
        <f t="shared" si="1"/>
        <v>1837055.4299999997</v>
      </c>
      <c r="H13" s="164" t="s">
        <v>272</v>
      </c>
      <c r="I13" s="165">
        <f>F13-I8</f>
        <v>154508.83999999997</v>
      </c>
    </row>
    <row r="14" spans="2:9" ht="15" customHeight="1" x14ac:dyDescent="0.2">
      <c r="B14" s="169" t="s">
        <v>258</v>
      </c>
      <c r="C14" s="170" t="s">
        <v>259</v>
      </c>
      <c r="D14" s="169" t="s">
        <v>260</v>
      </c>
      <c r="E14" s="171">
        <v>253.6</v>
      </c>
      <c r="F14" s="171">
        <f t="shared" si="0"/>
        <v>562788.16999999993</v>
      </c>
      <c r="G14" s="171">
        <f t="shared" si="1"/>
        <v>1836801.8299999996</v>
      </c>
    </row>
    <row r="15" spans="2:9" ht="15" customHeight="1" x14ac:dyDescent="0.2">
      <c r="B15" s="169" t="s">
        <v>261</v>
      </c>
      <c r="C15" s="170" t="s">
        <v>262</v>
      </c>
      <c r="D15" s="169" t="s">
        <v>263</v>
      </c>
      <c r="E15" s="171">
        <v>1155.3499999999999</v>
      </c>
      <c r="F15" s="171">
        <f t="shared" si="0"/>
        <v>563943.5199999999</v>
      </c>
      <c r="G15" s="171">
        <f t="shared" si="1"/>
        <v>1835646.4799999995</v>
      </c>
    </row>
    <row r="16" spans="2:9" ht="15" customHeight="1" x14ac:dyDescent="0.2">
      <c r="B16" s="169" t="s">
        <v>264</v>
      </c>
      <c r="C16" s="170" t="s">
        <v>265</v>
      </c>
      <c r="D16" s="169" t="s">
        <v>266</v>
      </c>
      <c r="E16" s="171">
        <v>87.96</v>
      </c>
      <c r="F16" s="171">
        <f t="shared" si="0"/>
        <v>564031.47999999986</v>
      </c>
      <c r="G16" s="171">
        <f t="shared" si="1"/>
        <v>1835558.5199999996</v>
      </c>
    </row>
    <row r="17" spans="2:11" ht="15" customHeight="1" x14ac:dyDescent="0.2">
      <c r="B17" s="169" t="s">
        <v>264</v>
      </c>
      <c r="C17" s="170" t="s">
        <v>267</v>
      </c>
      <c r="D17" s="169" t="s">
        <v>268</v>
      </c>
      <c r="E17" s="171">
        <v>2125</v>
      </c>
      <c r="F17" s="171">
        <f t="shared" si="0"/>
        <v>566156.47999999986</v>
      </c>
      <c r="G17" s="171">
        <f t="shared" si="1"/>
        <v>1833433.5199999996</v>
      </c>
    </row>
    <row r="18" spans="2:11" ht="15" customHeight="1" x14ac:dyDescent="0.2">
      <c r="B18" s="169" t="s">
        <v>269</v>
      </c>
      <c r="C18" s="170" t="s">
        <v>270</v>
      </c>
      <c r="D18" s="169" t="s">
        <v>271</v>
      </c>
      <c r="E18" s="171">
        <v>575.32000000000005</v>
      </c>
      <c r="F18" s="171">
        <f t="shared" si="0"/>
        <v>566731.79999999981</v>
      </c>
      <c r="G18" s="171">
        <f t="shared" si="1"/>
        <v>1832858.1999999995</v>
      </c>
      <c r="H18" s="164" t="s">
        <v>273</v>
      </c>
      <c r="I18" s="165">
        <f>F18-I13-I8</f>
        <v>4197.229999999865</v>
      </c>
    </row>
    <row r="19" spans="2:11" ht="15" customHeight="1" x14ac:dyDescent="0.2">
      <c r="B19" s="169" t="s">
        <v>274</v>
      </c>
      <c r="C19" s="170" t="s">
        <v>275</v>
      </c>
      <c r="D19" s="169" t="s">
        <v>244</v>
      </c>
      <c r="E19" s="171">
        <v>3595.97</v>
      </c>
      <c r="F19" s="171">
        <f t="shared" si="0"/>
        <v>570327.76999999979</v>
      </c>
      <c r="G19" s="171">
        <f t="shared" si="1"/>
        <v>1829262.2299999995</v>
      </c>
    </row>
    <row r="20" spans="2:11" ht="15" customHeight="1" x14ac:dyDescent="0.2">
      <c r="B20" s="169" t="s">
        <v>276</v>
      </c>
      <c r="C20" s="170" t="s">
        <v>277</v>
      </c>
      <c r="D20" s="169" t="s">
        <v>278</v>
      </c>
      <c r="E20" s="171">
        <v>4596.97</v>
      </c>
      <c r="F20" s="171">
        <f t="shared" si="0"/>
        <v>574924.73999999976</v>
      </c>
      <c r="G20" s="171">
        <f t="shared" si="1"/>
        <v>1824665.2599999995</v>
      </c>
    </row>
    <row r="21" spans="2:11" ht="15" customHeight="1" x14ac:dyDescent="0.2">
      <c r="B21" s="169" t="s">
        <v>279</v>
      </c>
      <c r="C21" s="170" t="s">
        <v>280</v>
      </c>
      <c r="D21" s="169" t="s">
        <v>281</v>
      </c>
      <c r="E21" s="171">
        <v>95180</v>
      </c>
      <c r="F21" s="171">
        <f t="shared" si="0"/>
        <v>670104.73999999976</v>
      </c>
      <c r="G21" s="171">
        <f t="shared" si="1"/>
        <v>1729485.2599999995</v>
      </c>
      <c r="H21" s="164" t="s">
        <v>256</v>
      </c>
      <c r="I21" s="165">
        <f>F21-I18-I13-I8</f>
        <v>103372.93999999994</v>
      </c>
      <c r="J21" s="167" t="s">
        <v>333</v>
      </c>
      <c r="K21" s="165">
        <f>'Anexa 4 BL '!L58*1000</f>
        <v>1450000</v>
      </c>
    </row>
    <row r="22" spans="2:11" ht="15" customHeight="1" x14ac:dyDescent="0.2">
      <c r="B22" s="157" t="s">
        <v>409</v>
      </c>
      <c r="C22" s="163" t="s">
        <v>282</v>
      </c>
      <c r="D22" s="157" t="s">
        <v>283</v>
      </c>
      <c r="E22" s="158">
        <v>17061</v>
      </c>
      <c r="F22" s="158">
        <f t="shared" si="0"/>
        <v>687165.73999999976</v>
      </c>
      <c r="G22" s="158">
        <f t="shared" si="1"/>
        <v>1712424.2599999995</v>
      </c>
    </row>
    <row r="23" spans="2:11" ht="15" customHeight="1" x14ac:dyDescent="0.2">
      <c r="B23" s="157"/>
      <c r="C23" s="163"/>
      <c r="D23" s="157"/>
      <c r="E23" s="158"/>
      <c r="F23" s="158">
        <f t="shared" si="0"/>
        <v>687165.73999999976</v>
      </c>
      <c r="G23" s="158">
        <f t="shared" si="1"/>
        <v>1712424.2599999995</v>
      </c>
    </row>
    <row r="24" spans="2:11" ht="15" customHeight="1" x14ac:dyDescent="0.2">
      <c r="B24" s="157"/>
      <c r="C24" s="163"/>
      <c r="D24" s="157"/>
      <c r="E24" s="158"/>
      <c r="F24" s="158">
        <f t="shared" si="0"/>
        <v>687165.73999999976</v>
      </c>
      <c r="G24" s="158">
        <f t="shared" si="1"/>
        <v>1712424.2599999995</v>
      </c>
    </row>
    <row r="25" spans="2:11" ht="15" customHeight="1" x14ac:dyDescent="0.2">
      <c r="B25" s="157"/>
      <c r="C25" s="163"/>
      <c r="D25" s="157"/>
      <c r="E25" s="158"/>
      <c r="F25" s="158">
        <f t="shared" si="0"/>
        <v>687165.73999999976</v>
      </c>
      <c r="G25" s="158">
        <f t="shared" si="1"/>
        <v>1712424.2599999995</v>
      </c>
    </row>
    <row r="26" spans="2:11" ht="15" customHeight="1" x14ac:dyDescent="0.2">
      <c r="B26" s="157"/>
      <c r="C26" s="163"/>
      <c r="D26" s="157"/>
      <c r="E26" s="158"/>
      <c r="F26" s="158">
        <f t="shared" si="0"/>
        <v>687165.73999999976</v>
      </c>
      <c r="G26" s="158">
        <f t="shared" si="1"/>
        <v>1712424.2599999995</v>
      </c>
    </row>
    <row r="27" spans="2:11" ht="15" customHeight="1" x14ac:dyDescent="0.2">
      <c r="B27" s="157"/>
      <c r="C27" s="163"/>
      <c r="D27" s="157"/>
      <c r="E27" s="158"/>
      <c r="F27" s="158">
        <f t="shared" si="0"/>
        <v>687165.73999999976</v>
      </c>
      <c r="G27" s="158">
        <f t="shared" si="1"/>
        <v>1712424.2599999995</v>
      </c>
    </row>
    <row r="28" spans="2:11" ht="15" customHeight="1" x14ac:dyDescent="0.2">
      <c r="B28" s="157"/>
      <c r="C28" s="163"/>
      <c r="D28" s="157"/>
      <c r="E28" s="158"/>
      <c r="F28" s="158">
        <f t="shared" si="0"/>
        <v>687165.73999999976</v>
      </c>
      <c r="G28" s="158">
        <f t="shared" si="1"/>
        <v>1712424.2599999995</v>
      </c>
    </row>
    <row r="29" spans="2:11" ht="15" customHeight="1" x14ac:dyDescent="0.2">
      <c r="B29" s="157"/>
      <c r="C29" s="163"/>
      <c r="D29" s="157"/>
      <c r="E29" s="158"/>
      <c r="F29" s="158">
        <f t="shared" si="0"/>
        <v>687165.73999999976</v>
      </c>
      <c r="G29" s="158">
        <f t="shared" si="1"/>
        <v>1712424.2599999995</v>
      </c>
    </row>
    <row r="30" spans="2:11" ht="15" customHeight="1" x14ac:dyDescent="0.2">
      <c r="B30" s="157"/>
      <c r="C30" s="163"/>
      <c r="D30" s="157"/>
      <c r="E30" s="158"/>
      <c r="F30" s="160">
        <f t="shared" si="0"/>
        <v>687165.73999999976</v>
      </c>
      <c r="G30" s="160">
        <f t="shared" si="1"/>
        <v>1712424.2599999995</v>
      </c>
    </row>
    <row r="32" spans="2:11" ht="15" x14ac:dyDescent="0.25">
      <c r="B32" s="236" t="s">
        <v>233</v>
      </c>
      <c r="C32" s="236"/>
      <c r="D32" s="236"/>
      <c r="E32" s="236"/>
      <c r="F32" s="236"/>
      <c r="G32" s="162">
        <f>G30</f>
        <v>1712424.2599999995</v>
      </c>
    </row>
  </sheetData>
  <mergeCells count="4">
    <mergeCell ref="E2:G2"/>
    <mergeCell ref="B3:G4"/>
    <mergeCell ref="B32:F32"/>
    <mergeCell ref="H3:H4"/>
  </mergeCells>
  <hyperlinks>
    <hyperlink ref="E2:G2" location="'Anexa 4 BL '!A1" display="Lista investitii Buget Local" xr:uid="{07904A8B-E9BB-4522-AD39-5B819436B86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69BF-EC32-4579-AB20-416085D504B5}">
  <dimension ref="B2:K32"/>
  <sheetViews>
    <sheetView workbookViewId="0">
      <selection activeCell="G6" sqref="G6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0.140625" bestFit="1" customWidth="1"/>
  </cols>
  <sheetData>
    <row r="2" spans="2:9" ht="15" thickBot="1" x14ac:dyDescent="0.25">
      <c r="E2" s="235" t="s">
        <v>232</v>
      </c>
      <c r="F2" s="235"/>
      <c r="G2" s="235"/>
    </row>
    <row r="3" spans="2:9" x14ac:dyDescent="0.2">
      <c r="B3" s="233" t="s">
        <v>314</v>
      </c>
      <c r="C3" s="233"/>
      <c r="D3" s="233"/>
      <c r="E3" s="233"/>
      <c r="F3" s="233"/>
      <c r="G3" s="233"/>
      <c r="H3" s="237">
        <v>231.21199999999999</v>
      </c>
    </row>
    <row r="4" spans="2:9" ht="13.5" thickBot="1" x14ac:dyDescent="0.25">
      <c r="B4" s="233"/>
      <c r="C4" s="233"/>
      <c r="D4" s="233"/>
      <c r="E4" s="233"/>
      <c r="F4" s="233"/>
      <c r="G4" s="233"/>
      <c r="H4" s="238"/>
    </row>
    <row r="5" spans="2:9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v>16437160</v>
      </c>
    </row>
    <row r="6" spans="2:9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9" ht="15" customHeight="1" x14ac:dyDescent="0.2">
      <c r="B7" s="169" t="s">
        <v>284</v>
      </c>
      <c r="C7" s="170" t="s">
        <v>285</v>
      </c>
      <c r="D7" s="169" t="s">
        <v>286</v>
      </c>
      <c r="E7" s="171">
        <v>148750</v>
      </c>
      <c r="F7" s="171">
        <f>E7</f>
        <v>148750</v>
      </c>
      <c r="G7" s="171">
        <f>G5-E7</f>
        <v>16288410</v>
      </c>
      <c r="H7" s="164" t="s">
        <v>273</v>
      </c>
      <c r="I7" s="165">
        <f>F7</f>
        <v>148750</v>
      </c>
    </row>
    <row r="8" spans="2:9" ht="15" customHeight="1" x14ac:dyDescent="0.2">
      <c r="B8" s="169" t="s">
        <v>287</v>
      </c>
      <c r="C8" s="170" t="s">
        <v>288</v>
      </c>
      <c r="D8" s="169" t="s">
        <v>289</v>
      </c>
      <c r="E8" s="171">
        <v>21249.97</v>
      </c>
      <c r="F8" s="171">
        <f>F7+E8</f>
        <v>169999.97</v>
      </c>
      <c r="G8" s="171">
        <f>G7-E8</f>
        <v>16267160.029999999</v>
      </c>
      <c r="H8" s="164"/>
      <c r="I8" s="165"/>
    </row>
    <row r="9" spans="2:9" ht="15" customHeight="1" x14ac:dyDescent="0.2">
      <c r="B9" s="169" t="s">
        <v>290</v>
      </c>
      <c r="C9" s="170" t="s">
        <v>291</v>
      </c>
      <c r="D9" s="169" t="s">
        <v>292</v>
      </c>
      <c r="E9" s="171">
        <v>53.34</v>
      </c>
      <c r="F9" s="171">
        <f t="shared" ref="F9:F30" si="0">F8+E9</f>
        <v>170053.31</v>
      </c>
      <c r="G9" s="171">
        <f t="shared" ref="G9:G30" si="1">G8-E9</f>
        <v>16267106.689999999</v>
      </c>
    </row>
    <row r="10" spans="2:9" ht="15" customHeight="1" x14ac:dyDescent="0.2">
      <c r="B10" s="169" t="s">
        <v>290</v>
      </c>
      <c r="C10" s="170" t="s">
        <v>293</v>
      </c>
      <c r="D10" s="169" t="s">
        <v>294</v>
      </c>
      <c r="E10" s="171">
        <v>113.05</v>
      </c>
      <c r="F10" s="171">
        <f t="shared" si="0"/>
        <v>170166.36</v>
      </c>
      <c r="G10" s="171">
        <f t="shared" si="1"/>
        <v>16266993.639999999</v>
      </c>
    </row>
    <row r="11" spans="2:9" ht="15" customHeight="1" x14ac:dyDescent="0.2">
      <c r="B11" s="169" t="s">
        <v>276</v>
      </c>
      <c r="C11" s="170" t="s">
        <v>295</v>
      </c>
      <c r="D11" s="169" t="s">
        <v>296</v>
      </c>
      <c r="E11" s="171">
        <v>139.6</v>
      </c>
      <c r="F11" s="171">
        <f t="shared" si="0"/>
        <v>170305.96</v>
      </c>
      <c r="G11" s="171">
        <f t="shared" si="1"/>
        <v>16266854.039999999</v>
      </c>
    </row>
    <row r="12" spans="2:9" ht="15" customHeight="1" x14ac:dyDescent="0.2">
      <c r="B12" s="169" t="s">
        <v>297</v>
      </c>
      <c r="C12" s="170" t="s">
        <v>298</v>
      </c>
      <c r="D12" s="169" t="s">
        <v>299</v>
      </c>
      <c r="E12" s="171">
        <v>100</v>
      </c>
      <c r="F12" s="171">
        <f t="shared" si="0"/>
        <v>170405.96</v>
      </c>
      <c r="G12" s="171">
        <f t="shared" si="1"/>
        <v>16266754.039999999</v>
      </c>
    </row>
    <row r="13" spans="2:9" ht="15" customHeight="1" x14ac:dyDescent="0.2">
      <c r="B13" s="169" t="s">
        <v>300</v>
      </c>
      <c r="C13" s="170" t="s">
        <v>301</v>
      </c>
      <c r="D13" s="169" t="s">
        <v>302</v>
      </c>
      <c r="E13" s="171">
        <v>12500</v>
      </c>
      <c r="F13" s="171">
        <f t="shared" si="0"/>
        <v>182905.96</v>
      </c>
      <c r="G13" s="171">
        <f t="shared" si="1"/>
        <v>16254254.039999999</v>
      </c>
      <c r="H13" s="164"/>
      <c r="I13" s="165"/>
    </row>
    <row r="14" spans="2:9" ht="15" customHeight="1" x14ac:dyDescent="0.2">
      <c r="B14" s="169" t="s">
        <v>203</v>
      </c>
      <c r="C14" s="170" t="s">
        <v>303</v>
      </c>
      <c r="D14" s="169" t="s">
        <v>304</v>
      </c>
      <c r="E14" s="171">
        <v>84.7</v>
      </c>
      <c r="F14" s="171">
        <f t="shared" si="0"/>
        <v>182990.66</v>
      </c>
      <c r="G14" s="171">
        <f t="shared" si="1"/>
        <v>16254169.34</v>
      </c>
    </row>
    <row r="15" spans="2:9" ht="15" customHeight="1" x14ac:dyDescent="0.2">
      <c r="B15" s="169" t="s">
        <v>305</v>
      </c>
      <c r="C15" s="170" t="s">
        <v>306</v>
      </c>
      <c r="D15" s="169" t="s">
        <v>307</v>
      </c>
      <c r="E15" s="171">
        <v>33553.72</v>
      </c>
      <c r="F15" s="171">
        <f t="shared" si="0"/>
        <v>216544.38</v>
      </c>
      <c r="G15" s="171">
        <f t="shared" si="1"/>
        <v>16220615.619999999</v>
      </c>
    </row>
    <row r="16" spans="2:9" ht="15" customHeight="1" x14ac:dyDescent="0.2">
      <c r="B16" s="169" t="s">
        <v>305</v>
      </c>
      <c r="C16" s="170" t="s">
        <v>308</v>
      </c>
      <c r="D16" s="169" t="s">
        <v>312</v>
      </c>
      <c r="E16" s="171">
        <v>1446.28</v>
      </c>
      <c r="F16" s="171">
        <f t="shared" si="0"/>
        <v>217990.66</v>
      </c>
      <c r="G16" s="171">
        <f t="shared" si="1"/>
        <v>16219169.34</v>
      </c>
    </row>
    <row r="17" spans="2:11" ht="15" customHeight="1" x14ac:dyDescent="0.2">
      <c r="B17" s="169" t="s">
        <v>309</v>
      </c>
      <c r="C17" s="170" t="s">
        <v>310</v>
      </c>
      <c r="D17" s="169" t="s">
        <v>307</v>
      </c>
      <c r="E17" s="171">
        <v>27537.54</v>
      </c>
      <c r="F17" s="171">
        <f t="shared" si="0"/>
        <v>245528.2</v>
      </c>
      <c r="G17" s="171">
        <f t="shared" si="1"/>
        <v>16191631.800000001</v>
      </c>
    </row>
    <row r="18" spans="2:11" ht="15" customHeight="1" x14ac:dyDescent="0.2">
      <c r="B18" s="169" t="s">
        <v>309</v>
      </c>
      <c r="C18" s="170" t="s">
        <v>311</v>
      </c>
      <c r="D18" s="169" t="s">
        <v>312</v>
      </c>
      <c r="E18" s="171">
        <v>1186.96</v>
      </c>
      <c r="F18" s="171">
        <f t="shared" si="0"/>
        <v>246715.16</v>
      </c>
      <c r="G18" s="171">
        <f t="shared" si="1"/>
        <v>16190444.84</v>
      </c>
      <c r="H18" s="164" t="s">
        <v>256</v>
      </c>
      <c r="I18" s="165">
        <f>F18-I7</f>
        <v>97965.16</v>
      </c>
      <c r="J18" s="167" t="s">
        <v>333</v>
      </c>
      <c r="K18" s="165">
        <f>'Anexa 4 BL '!L73*1000</f>
        <v>620</v>
      </c>
    </row>
    <row r="19" spans="2:11" ht="15" customHeight="1" x14ac:dyDescent="0.2">
      <c r="B19" s="157"/>
      <c r="C19" s="163"/>
      <c r="D19" s="157"/>
      <c r="E19" s="158"/>
      <c r="F19" s="158">
        <f t="shared" si="0"/>
        <v>246715.16</v>
      </c>
      <c r="G19" s="158">
        <f t="shared" si="1"/>
        <v>16190444.84</v>
      </c>
    </row>
    <row r="20" spans="2:11" ht="15" customHeight="1" x14ac:dyDescent="0.2">
      <c r="B20" s="157"/>
      <c r="C20" s="163"/>
      <c r="D20" s="157"/>
      <c r="E20" s="158"/>
      <c r="F20" s="158">
        <f t="shared" si="0"/>
        <v>246715.16</v>
      </c>
      <c r="G20" s="158">
        <f t="shared" si="1"/>
        <v>16190444.84</v>
      </c>
    </row>
    <row r="21" spans="2:11" ht="15" customHeight="1" x14ac:dyDescent="0.2">
      <c r="B21" s="157"/>
      <c r="C21" s="163"/>
      <c r="D21" s="157"/>
      <c r="E21" s="158"/>
      <c r="F21" s="158">
        <f t="shared" si="0"/>
        <v>246715.16</v>
      </c>
      <c r="G21" s="158">
        <f t="shared" si="1"/>
        <v>16190444.84</v>
      </c>
      <c r="H21" s="164"/>
      <c r="I21" s="165"/>
    </row>
    <row r="22" spans="2:11" ht="15" customHeight="1" x14ac:dyDescent="0.2">
      <c r="B22" s="157"/>
      <c r="C22" s="163"/>
      <c r="D22" s="157"/>
      <c r="E22" s="158"/>
      <c r="F22" s="158">
        <f t="shared" si="0"/>
        <v>246715.16</v>
      </c>
      <c r="G22" s="158">
        <f t="shared" si="1"/>
        <v>16190444.84</v>
      </c>
    </row>
    <row r="23" spans="2:11" ht="15" customHeight="1" x14ac:dyDescent="0.2">
      <c r="B23" s="157"/>
      <c r="C23" s="163"/>
      <c r="D23" s="157"/>
      <c r="E23" s="158"/>
      <c r="F23" s="158">
        <f t="shared" si="0"/>
        <v>246715.16</v>
      </c>
      <c r="G23" s="158">
        <f t="shared" si="1"/>
        <v>16190444.84</v>
      </c>
    </row>
    <row r="24" spans="2:11" ht="15" customHeight="1" x14ac:dyDescent="0.2">
      <c r="B24" s="157"/>
      <c r="C24" s="163"/>
      <c r="D24" s="157"/>
      <c r="E24" s="158"/>
      <c r="F24" s="158">
        <f t="shared" si="0"/>
        <v>246715.16</v>
      </c>
      <c r="G24" s="158">
        <f t="shared" si="1"/>
        <v>16190444.84</v>
      </c>
    </row>
    <row r="25" spans="2:11" ht="15" customHeight="1" x14ac:dyDescent="0.2">
      <c r="B25" s="157"/>
      <c r="C25" s="163"/>
      <c r="D25" s="157"/>
      <c r="E25" s="158"/>
      <c r="F25" s="158">
        <f t="shared" si="0"/>
        <v>246715.16</v>
      </c>
      <c r="G25" s="158">
        <f t="shared" si="1"/>
        <v>16190444.84</v>
      </c>
    </row>
    <row r="26" spans="2:11" ht="15" customHeight="1" x14ac:dyDescent="0.2">
      <c r="B26" s="157"/>
      <c r="C26" s="163"/>
      <c r="D26" s="157"/>
      <c r="E26" s="158"/>
      <c r="F26" s="158">
        <f t="shared" si="0"/>
        <v>246715.16</v>
      </c>
      <c r="G26" s="158">
        <f t="shared" si="1"/>
        <v>16190444.84</v>
      </c>
    </row>
    <row r="27" spans="2:11" ht="15" customHeight="1" x14ac:dyDescent="0.2">
      <c r="B27" s="157"/>
      <c r="C27" s="163"/>
      <c r="D27" s="157"/>
      <c r="E27" s="158"/>
      <c r="F27" s="158">
        <f t="shared" si="0"/>
        <v>246715.16</v>
      </c>
      <c r="G27" s="158">
        <f t="shared" si="1"/>
        <v>16190444.84</v>
      </c>
    </row>
    <row r="28" spans="2:11" ht="15" customHeight="1" x14ac:dyDescent="0.2">
      <c r="B28" s="157"/>
      <c r="C28" s="163"/>
      <c r="D28" s="157"/>
      <c r="E28" s="158"/>
      <c r="F28" s="158">
        <f t="shared" si="0"/>
        <v>246715.16</v>
      </c>
      <c r="G28" s="158">
        <f t="shared" si="1"/>
        <v>16190444.84</v>
      </c>
    </row>
    <row r="29" spans="2:11" ht="15" customHeight="1" x14ac:dyDescent="0.2">
      <c r="B29" s="157"/>
      <c r="C29" s="163"/>
      <c r="D29" s="157"/>
      <c r="E29" s="158"/>
      <c r="F29" s="158">
        <f t="shared" si="0"/>
        <v>246715.16</v>
      </c>
      <c r="G29" s="158">
        <f t="shared" si="1"/>
        <v>16190444.84</v>
      </c>
    </row>
    <row r="30" spans="2:11" ht="15" customHeight="1" x14ac:dyDescent="0.2">
      <c r="B30" s="157"/>
      <c r="C30" s="163"/>
      <c r="D30" s="157"/>
      <c r="E30" s="158"/>
      <c r="F30" s="160">
        <f t="shared" si="0"/>
        <v>246715.16</v>
      </c>
      <c r="G30" s="160">
        <f t="shared" si="1"/>
        <v>16190444.84</v>
      </c>
      <c r="I30" s="166"/>
    </row>
    <row r="32" spans="2:11" ht="15" x14ac:dyDescent="0.25">
      <c r="B32" s="236" t="s">
        <v>233</v>
      </c>
      <c r="C32" s="236"/>
      <c r="D32" s="236"/>
      <c r="E32" s="236"/>
      <c r="F32" s="236"/>
      <c r="G32" s="162">
        <f>G30</f>
        <v>16190444.84</v>
      </c>
    </row>
  </sheetData>
  <mergeCells count="4">
    <mergeCell ref="E2:G2"/>
    <mergeCell ref="B3:G4"/>
    <mergeCell ref="B32:F32"/>
    <mergeCell ref="H3:H4"/>
  </mergeCells>
  <hyperlinks>
    <hyperlink ref="E2:G2" location="'Anexa 4 BL '!A1" display="Lista investitii Buget Local" xr:uid="{5C579E52-3ECE-43E6-B031-966D5C2C2C0D}"/>
  </hyperlink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C161-8DC9-4EE0-AE11-128385B5D8E7}">
  <dimension ref="B2:K32"/>
  <sheetViews>
    <sheetView workbookViewId="0">
      <selection activeCell="D29" sqref="D29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</cols>
  <sheetData>
    <row r="2" spans="2:11" ht="15" thickBot="1" x14ac:dyDescent="0.25">
      <c r="E2" s="235" t="s">
        <v>232</v>
      </c>
      <c r="F2" s="235"/>
      <c r="G2" s="235"/>
    </row>
    <row r="3" spans="2:11" x14ac:dyDescent="0.2">
      <c r="B3" s="233" t="s">
        <v>315</v>
      </c>
      <c r="C3" s="233"/>
      <c r="D3" s="233"/>
      <c r="E3" s="233"/>
      <c r="F3" s="233"/>
      <c r="G3" s="233"/>
      <c r="H3" s="237">
        <v>231.21299999999999</v>
      </c>
    </row>
    <row r="4" spans="2:11" ht="13.5" thickBot="1" x14ac:dyDescent="0.25">
      <c r="B4" s="233"/>
      <c r="C4" s="233"/>
      <c r="D4" s="233"/>
      <c r="E4" s="233"/>
      <c r="F4" s="233"/>
      <c r="G4" s="233"/>
      <c r="H4" s="238"/>
    </row>
    <row r="5" spans="2:11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f>'Anexa 4 BL '!F96*1000</f>
        <v>7348230</v>
      </c>
    </row>
    <row r="6" spans="2:11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1" ht="15" customHeight="1" x14ac:dyDescent="0.2">
      <c r="B7" s="169" t="s">
        <v>316</v>
      </c>
      <c r="C7" s="170" t="s">
        <v>317</v>
      </c>
      <c r="D7" s="169" t="s">
        <v>318</v>
      </c>
      <c r="E7" s="171">
        <v>49900</v>
      </c>
      <c r="F7" s="171">
        <f>E7</f>
        <v>49900</v>
      </c>
      <c r="G7" s="171">
        <f>G5-E7</f>
        <v>7298330</v>
      </c>
      <c r="H7" s="164"/>
      <c r="I7" s="165"/>
    </row>
    <row r="8" spans="2:11" ht="15" customHeight="1" x14ac:dyDescent="0.2">
      <c r="B8" s="169" t="s">
        <v>297</v>
      </c>
      <c r="C8" s="170" t="s">
        <v>319</v>
      </c>
      <c r="D8" s="169" t="s">
        <v>320</v>
      </c>
      <c r="E8" s="171">
        <v>100</v>
      </c>
      <c r="F8" s="171">
        <f>F7+E8</f>
        <v>50000</v>
      </c>
      <c r="G8" s="171">
        <f>G7-E8</f>
        <v>7298230</v>
      </c>
      <c r="H8" s="164"/>
      <c r="I8" s="165"/>
    </row>
    <row r="9" spans="2:11" ht="15" customHeight="1" x14ac:dyDescent="0.2">
      <c r="B9" s="169" t="s">
        <v>321</v>
      </c>
      <c r="C9" s="170" t="s">
        <v>322</v>
      </c>
      <c r="D9" s="169" t="s">
        <v>323</v>
      </c>
      <c r="E9" s="171">
        <v>20991.200000000001</v>
      </c>
      <c r="F9" s="171">
        <f t="shared" ref="F9:F30" si="0">F8+E9</f>
        <v>70991.199999999997</v>
      </c>
      <c r="G9" s="171">
        <f t="shared" ref="G9:G30" si="1">G8-E9</f>
        <v>7277238.7999999998</v>
      </c>
    </row>
    <row r="10" spans="2:11" ht="15" customHeight="1" x14ac:dyDescent="0.2">
      <c r="B10" s="169" t="s">
        <v>321</v>
      </c>
      <c r="C10" s="170" t="s">
        <v>324</v>
      </c>
      <c r="D10" s="169" t="s">
        <v>325</v>
      </c>
      <c r="E10" s="171">
        <v>904.8</v>
      </c>
      <c r="F10" s="171">
        <f t="shared" si="0"/>
        <v>71896</v>
      </c>
      <c r="G10" s="171">
        <f t="shared" si="1"/>
        <v>7276334</v>
      </c>
      <c r="H10" s="164" t="s">
        <v>256</v>
      </c>
      <c r="I10" s="165">
        <f>F10</f>
        <v>71896</v>
      </c>
      <c r="J10" s="167" t="s">
        <v>333</v>
      </c>
      <c r="K10" s="165">
        <f>'Anexa 4 BL '!L96*1000</f>
        <v>1000</v>
      </c>
    </row>
    <row r="11" spans="2:11" ht="15" customHeight="1" x14ac:dyDescent="0.2">
      <c r="B11" s="157"/>
      <c r="C11" s="163"/>
      <c r="D11" s="157"/>
      <c r="E11" s="158"/>
      <c r="F11" s="158">
        <f t="shared" si="0"/>
        <v>71896</v>
      </c>
      <c r="G11" s="158">
        <f t="shared" si="1"/>
        <v>7276334</v>
      </c>
    </row>
    <row r="12" spans="2:11" ht="15" customHeight="1" x14ac:dyDescent="0.2">
      <c r="B12" s="157"/>
      <c r="C12" s="163"/>
      <c r="D12" s="157"/>
      <c r="E12" s="158"/>
      <c r="F12" s="158">
        <f t="shared" si="0"/>
        <v>71896</v>
      </c>
      <c r="G12" s="158">
        <f t="shared" si="1"/>
        <v>7276334</v>
      </c>
    </row>
    <row r="13" spans="2:11" ht="15" customHeight="1" x14ac:dyDescent="0.2">
      <c r="B13" s="157"/>
      <c r="C13" s="163"/>
      <c r="D13" s="157"/>
      <c r="E13" s="158"/>
      <c r="F13" s="158">
        <f t="shared" si="0"/>
        <v>71896</v>
      </c>
      <c r="G13" s="158">
        <f t="shared" si="1"/>
        <v>7276334</v>
      </c>
      <c r="H13" s="164"/>
      <c r="I13" s="165"/>
    </row>
    <row r="14" spans="2:11" ht="15" customHeight="1" x14ac:dyDescent="0.2">
      <c r="B14" s="157"/>
      <c r="C14" s="163"/>
      <c r="D14" s="157"/>
      <c r="E14" s="158"/>
      <c r="F14" s="158">
        <f t="shared" si="0"/>
        <v>71896</v>
      </c>
      <c r="G14" s="158">
        <f t="shared" si="1"/>
        <v>7276334</v>
      </c>
    </row>
    <row r="15" spans="2:11" ht="15" customHeight="1" x14ac:dyDescent="0.2">
      <c r="B15" s="157"/>
      <c r="C15" s="163"/>
      <c r="D15" s="157"/>
      <c r="E15" s="158"/>
      <c r="F15" s="158">
        <f t="shared" si="0"/>
        <v>71896</v>
      </c>
      <c r="G15" s="158">
        <f t="shared" si="1"/>
        <v>7276334</v>
      </c>
    </row>
    <row r="16" spans="2:11" ht="15" customHeight="1" x14ac:dyDescent="0.2">
      <c r="B16" s="157"/>
      <c r="C16" s="163"/>
      <c r="D16" s="157"/>
      <c r="E16" s="158"/>
      <c r="F16" s="158">
        <f t="shared" si="0"/>
        <v>71896</v>
      </c>
      <c r="G16" s="158">
        <f t="shared" si="1"/>
        <v>7276334</v>
      </c>
    </row>
    <row r="17" spans="2:9" ht="15" customHeight="1" x14ac:dyDescent="0.2">
      <c r="B17" s="157"/>
      <c r="C17" s="163"/>
      <c r="D17" s="157"/>
      <c r="E17" s="158"/>
      <c r="F17" s="158">
        <f t="shared" si="0"/>
        <v>71896</v>
      </c>
      <c r="G17" s="158">
        <f t="shared" si="1"/>
        <v>7276334</v>
      </c>
    </row>
    <row r="18" spans="2:9" ht="15" customHeight="1" x14ac:dyDescent="0.2">
      <c r="B18" s="157"/>
      <c r="C18" s="163"/>
      <c r="D18" s="157"/>
      <c r="E18" s="158"/>
      <c r="F18" s="158">
        <f t="shared" si="0"/>
        <v>71896</v>
      </c>
      <c r="G18" s="158">
        <f t="shared" si="1"/>
        <v>7276334</v>
      </c>
      <c r="H18" s="164"/>
      <c r="I18" s="165"/>
    </row>
    <row r="19" spans="2:9" ht="15" customHeight="1" x14ac:dyDescent="0.2">
      <c r="B19" s="157"/>
      <c r="C19" s="163"/>
      <c r="D19" s="157"/>
      <c r="E19" s="158"/>
      <c r="F19" s="158">
        <f t="shared" si="0"/>
        <v>71896</v>
      </c>
      <c r="G19" s="158">
        <f t="shared" si="1"/>
        <v>7276334</v>
      </c>
    </row>
    <row r="20" spans="2:9" ht="15" customHeight="1" x14ac:dyDescent="0.2">
      <c r="B20" s="157"/>
      <c r="C20" s="163"/>
      <c r="D20" s="157"/>
      <c r="E20" s="158"/>
      <c r="F20" s="158">
        <f t="shared" si="0"/>
        <v>71896</v>
      </c>
      <c r="G20" s="158">
        <f t="shared" si="1"/>
        <v>7276334</v>
      </c>
    </row>
    <row r="21" spans="2:9" ht="15" customHeight="1" x14ac:dyDescent="0.2">
      <c r="B21" s="157"/>
      <c r="C21" s="163"/>
      <c r="D21" s="157"/>
      <c r="E21" s="158"/>
      <c r="F21" s="158">
        <f t="shared" si="0"/>
        <v>71896</v>
      </c>
      <c r="G21" s="158">
        <f t="shared" si="1"/>
        <v>7276334</v>
      </c>
      <c r="H21" s="164"/>
      <c r="I21" s="165"/>
    </row>
    <row r="22" spans="2:9" ht="15" customHeight="1" x14ac:dyDescent="0.2">
      <c r="B22" s="157"/>
      <c r="C22" s="163"/>
      <c r="D22" s="157"/>
      <c r="E22" s="158"/>
      <c r="F22" s="158">
        <f t="shared" si="0"/>
        <v>71896</v>
      </c>
      <c r="G22" s="158">
        <f t="shared" si="1"/>
        <v>7276334</v>
      </c>
    </row>
    <row r="23" spans="2:9" ht="15" customHeight="1" x14ac:dyDescent="0.2">
      <c r="B23" s="157"/>
      <c r="C23" s="163"/>
      <c r="D23" s="157"/>
      <c r="E23" s="158"/>
      <c r="F23" s="158">
        <f t="shared" si="0"/>
        <v>71896</v>
      </c>
      <c r="G23" s="158">
        <f t="shared" si="1"/>
        <v>7276334</v>
      </c>
    </row>
    <row r="24" spans="2:9" ht="15" customHeight="1" x14ac:dyDescent="0.2">
      <c r="B24" s="157"/>
      <c r="C24" s="163"/>
      <c r="D24" s="157"/>
      <c r="E24" s="158"/>
      <c r="F24" s="158">
        <f t="shared" si="0"/>
        <v>71896</v>
      </c>
      <c r="G24" s="158">
        <f t="shared" si="1"/>
        <v>7276334</v>
      </c>
    </row>
    <row r="25" spans="2:9" ht="15" customHeight="1" x14ac:dyDescent="0.2">
      <c r="B25" s="157"/>
      <c r="C25" s="163"/>
      <c r="D25" s="157"/>
      <c r="E25" s="158"/>
      <c r="F25" s="158">
        <f t="shared" si="0"/>
        <v>71896</v>
      </c>
      <c r="G25" s="158">
        <f t="shared" si="1"/>
        <v>7276334</v>
      </c>
    </row>
    <row r="26" spans="2:9" ht="15" customHeight="1" x14ac:dyDescent="0.2">
      <c r="B26" s="157"/>
      <c r="C26" s="163"/>
      <c r="D26" s="157"/>
      <c r="E26" s="158"/>
      <c r="F26" s="158">
        <f t="shared" si="0"/>
        <v>71896</v>
      </c>
      <c r="G26" s="158">
        <f t="shared" si="1"/>
        <v>7276334</v>
      </c>
    </row>
    <row r="27" spans="2:9" ht="15" customHeight="1" x14ac:dyDescent="0.2">
      <c r="B27" s="157"/>
      <c r="C27" s="163"/>
      <c r="D27" s="157"/>
      <c r="E27" s="158"/>
      <c r="F27" s="158">
        <f t="shared" si="0"/>
        <v>71896</v>
      </c>
      <c r="G27" s="158">
        <f t="shared" si="1"/>
        <v>7276334</v>
      </c>
    </row>
    <row r="28" spans="2:9" ht="15" customHeight="1" x14ac:dyDescent="0.2">
      <c r="B28" s="157"/>
      <c r="C28" s="163"/>
      <c r="D28" s="157"/>
      <c r="E28" s="158"/>
      <c r="F28" s="158">
        <f t="shared" si="0"/>
        <v>71896</v>
      </c>
      <c r="G28" s="158">
        <f t="shared" si="1"/>
        <v>7276334</v>
      </c>
    </row>
    <row r="29" spans="2:9" ht="15" customHeight="1" x14ac:dyDescent="0.2">
      <c r="B29" s="157"/>
      <c r="C29" s="163"/>
      <c r="D29" s="157"/>
      <c r="E29" s="158"/>
      <c r="F29" s="158">
        <f t="shared" si="0"/>
        <v>71896</v>
      </c>
      <c r="G29" s="158">
        <f t="shared" si="1"/>
        <v>7276334</v>
      </c>
    </row>
    <row r="30" spans="2:9" ht="15" customHeight="1" x14ac:dyDescent="0.2">
      <c r="B30" s="157"/>
      <c r="C30" s="163"/>
      <c r="D30" s="157"/>
      <c r="E30" s="158"/>
      <c r="F30" s="160">
        <f t="shared" si="0"/>
        <v>71896</v>
      </c>
      <c r="G30" s="160">
        <f t="shared" si="1"/>
        <v>7276334</v>
      </c>
      <c r="I30" s="166"/>
    </row>
    <row r="32" spans="2:9" ht="15" x14ac:dyDescent="0.25">
      <c r="B32" s="236" t="s">
        <v>233</v>
      </c>
      <c r="C32" s="236"/>
      <c r="D32" s="236"/>
      <c r="E32" s="236"/>
      <c r="F32" s="236"/>
      <c r="G32" s="162">
        <f>G30</f>
        <v>7276334</v>
      </c>
    </row>
  </sheetData>
  <mergeCells count="4">
    <mergeCell ref="E2:G2"/>
    <mergeCell ref="B3:G4"/>
    <mergeCell ref="H3:H4"/>
    <mergeCell ref="B32:F32"/>
  </mergeCells>
  <hyperlinks>
    <hyperlink ref="E2:G2" location="'Anexa 4 BL '!A1" display="Lista investitii Buget Local" xr:uid="{5F78AEE2-0CBF-41CE-823A-13AB9504253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18D7-31FD-4680-BCD6-A256E68DF349}">
  <dimension ref="B2:K32"/>
  <sheetViews>
    <sheetView workbookViewId="0"/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</cols>
  <sheetData>
    <row r="2" spans="2:11" ht="15" thickBot="1" x14ac:dyDescent="0.25">
      <c r="E2" s="235" t="s">
        <v>232</v>
      </c>
      <c r="F2" s="235"/>
      <c r="G2" s="235"/>
    </row>
    <row r="3" spans="2:11" x14ac:dyDescent="0.2">
      <c r="B3" s="233" t="s">
        <v>124</v>
      </c>
      <c r="C3" s="233"/>
      <c r="D3" s="233"/>
      <c r="E3" s="233"/>
      <c r="F3" s="233"/>
      <c r="G3" s="233"/>
      <c r="H3" s="237">
        <v>231.21100000000001</v>
      </c>
    </row>
    <row r="4" spans="2:11" ht="13.5" thickBot="1" x14ac:dyDescent="0.25">
      <c r="B4" s="233"/>
      <c r="C4" s="233"/>
      <c r="D4" s="233"/>
      <c r="E4" s="233"/>
      <c r="F4" s="233"/>
      <c r="G4" s="233"/>
      <c r="H4" s="238"/>
    </row>
    <row r="5" spans="2:11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f>'Anexa 4 BL '!F97*1000</f>
        <v>5858670</v>
      </c>
    </row>
    <row r="6" spans="2:11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1" ht="15" customHeight="1" x14ac:dyDescent="0.2">
      <c r="B7" s="169" t="s">
        <v>316</v>
      </c>
      <c r="C7" s="170" t="s">
        <v>326</v>
      </c>
      <c r="D7" s="169" t="s">
        <v>327</v>
      </c>
      <c r="E7" s="171">
        <v>52836</v>
      </c>
      <c r="F7" s="171">
        <f>E7</f>
        <v>52836</v>
      </c>
      <c r="G7" s="171">
        <f>G5-E7</f>
        <v>5805834</v>
      </c>
      <c r="H7" s="164"/>
      <c r="I7" s="165"/>
    </row>
    <row r="8" spans="2:11" ht="15" customHeight="1" x14ac:dyDescent="0.2">
      <c r="B8" s="169" t="s">
        <v>297</v>
      </c>
      <c r="C8" s="170" t="s">
        <v>328</v>
      </c>
      <c r="D8" s="169" t="s">
        <v>320</v>
      </c>
      <c r="E8" s="171">
        <v>100</v>
      </c>
      <c r="F8" s="171">
        <f>F7+E8</f>
        <v>52936</v>
      </c>
      <c r="G8" s="171">
        <f>G7-E8</f>
        <v>5805734</v>
      </c>
      <c r="H8" s="164"/>
      <c r="I8" s="165"/>
    </row>
    <row r="9" spans="2:11" ht="15" customHeight="1" x14ac:dyDescent="0.2">
      <c r="B9" s="169" t="s">
        <v>321</v>
      </c>
      <c r="C9" s="170" t="s">
        <v>329</v>
      </c>
      <c r="D9" s="169" t="s">
        <v>330</v>
      </c>
      <c r="E9" s="171">
        <v>12062.65</v>
      </c>
      <c r="F9" s="171">
        <f t="shared" ref="F9:F30" si="0">F8+E9</f>
        <v>64998.65</v>
      </c>
      <c r="G9" s="171">
        <f t="shared" ref="G9:G30" si="1">G8-E9</f>
        <v>5793671.3499999996</v>
      </c>
    </row>
    <row r="10" spans="2:11" ht="15" customHeight="1" x14ac:dyDescent="0.2">
      <c r="B10" s="169" t="s">
        <v>321</v>
      </c>
      <c r="C10" s="170" t="s">
        <v>331</v>
      </c>
      <c r="D10" s="169" t="s">
        <v>332</v>
      </c>
      <c r="E10" s="171">
        <v>519.94000000000005</v>
      </c>
      <c r="F10" s="171">
        <f t="shared" si="0"/>
        <v>65518.590000000004</v>
      </c>
      <c r="G10" s="171">
        <f t="shared" si="1"/>
        <v>5793151.4099999992</v>
      </c>
      <c r="H10" s="164" t="s">
        <v>256</v>
      </c>
      <c r="I10" s="165">
        <f>F10</f>
        <v>65518.590000000004</v>
      </c>
      <c r="J10" s="167" t="s">
        <v>333</v>
      </c>
      <c r="K10" s="165">
        <f>'Anexa 4 BL '!L97*1000</f>
        <v>1000</v>
      </c>
    </row>
    <row r="11" spans="2:11" ht="15" customHeight="1" x14ac:dyDescent="0.2">
      <c r="B11" s="157"/>
      <c r="C11" s="163"/>
      <c r="D11" s="157"/>
      <c r="E11" s="158"/>
      <c r="F11" s="158">
        <f t="shared" si="0"/>
        <v>65518.590000000004</v>
      </c>
      <c r="G11" s="158">
        <f t="shared" si="1"/>
        <v>5793151.4099999992</v>
      </c>
    </row>
    <row r="12" spans="2:11" ht="15" customHeight="1" x14ac:dyDescent="0.2">
      <c r="B12" s="157"/>
      <c r="C12" s="163"/>
      <c r="D12" s="157"/>
      <c r="E12" s="158"/>
      <c r="F12" s="158">
        <f t="shared" si="0"/>
        <v>65518.590000000004</v>
      </c>
      <c r="G12" s="158">
        <f t="shared" si="1"/>
        <v>5793151.4099999992</v>
      </c>
    </row>
    <row r="13" spans="2:11" ht="15" customHeight="1" x14ac:dyDescent="0.2">
      <c r="B13" s="157"/>
      <c r="C13" s="163"/>
      <c r="D13" s="157"/>
      <c r="E13" s="158"/>
      <c r="F13" s="158">
        <f t="shared" si="0"/>
        <v>65518.590000000004</v>
      </c>
      <c r="G13" s="158">
        <f t="shared" si="1"/>
        <v>5793151.4099999992</v>
      </c>
      <c r="H13" s="164"/>
      <c r="I13" s="165"/>
    </row>
    <row r="14" spans="2:11" ht="15" customHeight="1" x14ac:dyDescent="0.2">
      <c r="B14" s="157"/>
      <c r="C14" s="163"/>
      <c r="D14" s="157"/>
      <c r="E14" s="158"/>
      <c r="F14" s="158">
        <f t="shared" si="0"/>
        <v>65518.590000000004</v>
      </c>
      <c r="G14" s="158">
        <f t="shared" si="1"/>
        <v>5793151.4099999992</v>
      </c>
    </row>
    <row r="15" spans="2:11" ht="15" customHeight="1" x14ac:dyDescent="0.2">
      <c r="B15" s="157"/>
      <c r="C15" s="163"/>
      <c r="D15" s="157"/>
      <c r="E15" s="158"/>
      <c r="F15" s="158">
        <f t="shared" si="0"/>
        <v>65518.590000000004</v>
      </c>
      <c r="G15" s="158">
        <f t="shared" si="1"/>
        <v>5793151.4099999992</v>
      </c>
    </row>
    <row r="16" spans="2:11" ht="15" customHeight="1" x14ac:dyDescent="0.2">
      <c r="B16" s="157"/>
      <c r="C16" s="163"/>
      <c r="D16" s="157"/>
      <c r="E16" s="158"/>
      <c r="F16" s="158">
        <f t="shared" si="0"/>
        <v>65518.590000000004</v>
      </c>
      <c r="G16" s="158">
        <f t="shared" si="1"/>
        <v>5793151.4099999992</v>
      </c>
    </row>
    <row r="17" spans="2:9" ht="15" customHeight="1" x14ac:dyDescent="0.2">
      <c r="B17" s="157"/>
      <c r="C17" s="163"/>
      <c r="D17" s="157"/>
      <c r="E17" s="158"/>
      <c r="F17" s="158">
        <f t="shared" si="0"/>
        <v>65518.590000000004</v>
      </c>
      <c r="G17" s="158">
        <f t="shared" si="1"/>
        <v>5793151.4099999992</v>
      </c>
    </row>
    <row r="18" spans="2:9" ht="15" customHeight="1" x14ac:dyDescent="0.2">
      <c r="B18" s="157"/>
      <c r="C18" s="163"/>
      <c r="D18" s="157"/>
      <c r="E18" s="158"/>
      <c r="F18" s="158">
        <f t="shared" si="0"/>
        <v>65518.590000000004</v>
      </c>
      <c r="G18" s="158">
        <f t="shared" si="1"/>
        <v>5793151.4099999992</v>
      </c>
      <c r="H18" s="164"/>
      <c r="I18" s="165"/>
    </row>
    <row r="19" spans="2:9" ht="15" customHeight="1" x14ac:dyDescent="0.2">
      <c r="B19" s="157"/>
      <c r="C19" s="163"/>
      <c r="D19" s="157"/>
      <c r="E19" s="158"/>
      <c r="F19" s="158">
        <f t="shared" si="0"/>
        <v>65518.590000000004</v>
      </c>
      <c r="G19" s="158">
        <f t="shared" si="1"/>
        <v>5793151.4099999992</v>
      </c>
    </row>
    <row r="20" spans="2:9" ht="15" customHeight="1" x14ac:dyDescent="0.2">
      <c r="B20" s="157"/>
      <c r="C20" s="163"/>
      <c r="D20" s="157"/>
      <c r="E20" s="158"/>
      <c r="F20" s="158">
        <f t="shared" si="0"/>
        <v>65518.590000000004</v>
      </c>
      <c r="G20" s="158">
        <f t="shared" si="1"/>
        <v>5793151.4099999992</v>
      </c>
    </row>
    <row r="21" spans="2:9" ht="15" customHeight="1" x14ac:dyDescent="0.2">
      <c r="B21" s="157"/>
      <c r="C21" s="163"/>
      <c r="D21" s="157"/>
      <c r="E21" s="158"/>
      <c r="F21" s="158">
        <f t="shared" si="0"/>
        <v>65518.590000000004</v>
      </c>
      <c r="G21" s="158">
        <f t="shared" si="1"/>
        <v>5793151.4099999992</v>
      </c>
      <c r="H21" s="164"/>
      <c r="I21" s="165"/>
    </row>
    <row r="22" spans="2:9" ht="15" customHeight="1" x14ac:dyDescent="0.2">
      <c r="B22" s="157"/>
      <c r="C22" s="163"/>
      <c r="D22" s="157"/>
      <c r="E22" s="158"/>
      <c r="F22" s="158">
        <f t="shared" si="0"/>
        <v>65518.590000000004</v>
      </c>
      <c r="G22" s="158">
        <f t="shared" si="1"/>
        <v>5793151.4099999992</v>
      </c>
    </row>
    <row r="23" spans="2:9" ht="15" customHeight="1" x14ac:dyDescent="0.2">
      <c r="B23" s="157"/>
      <c r="C23" s="163"/>
      <c r="D23" s="157"/>
      <c r="E23" s="158"/>
      <c r="F23" s="158">
        <f t="shared" si="0"/>
        <v>65518.590000000004</v>
      </c>
      <c r="G23" s="158">
        <f t="shared" si="1"/>
        <v>5793151.4099999992</v>
      </c>
    </row>
    <row r="24" spans="2:9" ht="15" customHeight="1" x14ac:dyDescent="0.2">
      <c r="B24" s="157"/>
      <c r="C24" s="163"/>
      <c r="D24" s="157"/>
      <c r="E24" s="158"/>
      <c r="F24" s="158">
        <f t="shared" si="0"/>
        <v>65518.590000000004</v>
      </c>
      <c r="G24" s="158">
        <f t="shared" si="1"/>
        <v>5793151.4099999992</v>
      </c>
    </row>
    <row r="25" spans="2:9" ht="15" customHeight="1" x14ac:dyDescent="0.2">
      <c r="B25" s="157"/>
      <c r="C25" s="163"/>
      <c r="D25" s="157"/>
      <c r="E25" s="158"/>
      <c r="F25" s="158">
        <f t="shared" si="0"/>
        <v>65518.590000000004</v>
      </c>
      <c r="G25" s="158">
        <f t="shared" si="1"/>
        <v>5793151.4099999992</v>
      </c>
    </row>
    <row r="26" spans="2:9" ht="15" customHeight="1" x14ac:dyDescent="0.2">
      <c r="B26" s="157"/>
      <c r="C26" s="163"/>
      <c r="D26" s="157"/>
      <c r="E26" s="158"/>
      <c r="F26" s="158">
        <f t="shared" si="0"/>
        <v>65518.590000000004</v>
      </c>
      <c r="G26" s="158">
        <f t="shared" si="1"/>
        <v>5793151.4099999992</v>
      </c>
    </row>
    <row r="27" spans="2:9" ht="15" customHeight="1" x14ac:dyDescent="0.2">
      <c r="B27" s="157"/>
      <c r="C27" s="163"/>
      <c r="D27" s="157"/>
      <c r="E27" s="158"/>
      <c r="F27" s="158">
        <f t="shared" si="0"/>
        <v>65518.590000000004</v>
      </c>
      <c r="G27" s="158">
        <f t="shared" si="1"/>
        <v>5793151.4099999992</v>
      </c>
    </row>
    <row r="28" spans="2:9" ht="15" customHeight="1" x14ac:dyDescent="0.2">
      <c r="B28" s="157"/>
      <c r="C28" s="163"/>
      <c r="D28" s="157"/>
      <c r="E28" s="158"/>
      <c r="F28" s="158">
        <f t="shared" si="0"/>
        <v>65518.590000000004</v>
      </c>
      <c r="G28" s="158">
        <f t="shared" si="1"/>
        <v>5793151.4099999992</v>
      </c>
    </row>
    <row r="29" spans="2:9" ht="15" customHeight="1" x14ac:dyDescent="0.2">
      <c r="B29" s="157"/>
      <c r="C29" s="163"/>
      <c r="D29" s="157"/>
      <c r="E29" s="158"/>
      <c r="F29" s="158">
        <f t="shared" si="0"/>
        <v>65518.590000000004</v>
      </c>
      <c r="G29" s="158">
        <f t="shared" si="1"/>
        <v>5793151.4099999992</v>
      </c>
    </row>
    <row r="30" spans="2:9" ht="15" customHeight="1" x14ac:dyDescent="0.2">
      <c r="B30" s="157"/>
      <c r="C30" s="163"/>
      <c r="D30" s="157"/>
      <c r="E30" s="158"/>
      <c r="F30" s="160">
        <f t="shared" si="0"/>
        <v>65518.590000000004</v>
      </c>
      <c r="G30" s="160">
        <f t="shared" si="1"/>
        <v>5793151.4099999992</v>
      </c>
      <c r="I30" s="166"/>
    </row>
    <row r="32" spans="2:9" ht="15" x14ac:dyDescent="0.25">
      <c r="B32" s="236" t="s">
        <v>233</v>
      </c>
      <c r="C32" s="236"/>
      <c r="D32" s="236"/>
      <c r="E32" s="236"/>
      <c r="F32" s="236"/>
      <c r="G32" s="162">
        <f>G30</f>
        <v>5793151.4099999992</v>
      </c>
    </row>
  </sheetData>
  <mergeCells count="4">
    <mergeCell ref="E2:G2"/>
    <mergeCell ref="B3:G4"/>
    <mergeCell ref="H3:H4"/>
    <mergeCell ref="B32:F32"/>
  </mergeCells>
  <hyperlinks>
    <hyperlink ref="E2:G2" location="'Anexa 4 BL '!A1" display="Lista investitii Buget Local" xr:uid="{ECAE555B-FF29-4CD2-9F5D-58D15CF910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4D62-0FEC-4A62-94A5-67712B124F17}">
  <dimension ref="B2:K32"/>
  <sheetViews>
    <sheetView workbookViewId="0">
      <selection activeCell="D20" sqref="D20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0.140625" bestFit="1" customWidth="1"/>
  </cols>
  <sheetData>
    <row r="2" spans="2:11" ht="15" thickBot="1" x14ac:dyDescent="0.25">
      <c r="E2" s="235" t="s">
        <v>232</v>
      </c>
      <c r="F2" s="235"/>
      <c r="G2" s="235"/>
    </row>
    <row r="3" spans="2:11" x14ac:dyDescent="0.2">
      <c r="B3" s="233" t="s">
        <v>118</v>
      </c>
      <c r="C3" s="233"/>
      <c r="D3" s="233"/>
      <c r="E3" s="233"/>
      <c r="F3" s="233"/>
      <c r="G3" s="233"/>
      <c r="H3" s="239" t="s">
        <v>341</v>
      </c>
    </row>
    <row r="4" spans="2:11" ht="13.5" thickBot="1" x14ac:dyDescent="0.25">
      <c r="B4" s="233"/>
      <c r="C4" s="233"/>
      <c r="D4" s="233"/>
      <c r="E4" s="233"/>
      <c r="F4" s="233"/>
      <c r="G4" s="233"/>
      <c r="H4" s="240"/>
    </row>
    <row r="5" spans="2:11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f>'Anexa 4 BL '!F94*1000</f>
        <v>17308110</v>
      </c>
    </row>
    <row r="6" spans="2:11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1" ht="15" customHeight="1" x14ac:dyDescent="0.2">
      <c r="B7" s="169" t="s">
        <v>334</v>
      </c>
      <c r="C7" s="170" t="s">
        <v>335</v>
      </c>
      <c r="D7" s="169" t="s">
        <v>336</v>
      </c>
      <c r="E7" s="171">
        <v>200000</v>
      </c>
      <c r="F7" s="171">
        <f>E7</f>
        <v>200000</v>
      </c>
      <c r="G7" s="171">
        <f>G5-E7</f>
        <v>17108110</v>
      </c>
      <c r="H7" s="164"/>
      <c r="I7" s="165"/>
    </row>
    <row r="8" spans="2:11" ht="15" customHeight="1" x14ac:dyDescent="0.2">
      <c r="B8" s="169" t="s">
        <v>321</v>
      </c>
      <c r="C8" s="170" t="s">
        <v>337</v>
      </c>
      <c r="D8" s="169" t="s">
        <v>338</v>
      </c>
      <c r="E8" s="171">
        <v>61604.639999999999</v>
      </c>
      <c r="F8" s="171">
        <f>F7+E8</f>
        <v>261604.64</v>
      </c>
      <c r="G8" s="171">
        <f>G7-E8</f>
        <v>17046505.359999999</v>
      </c>
      <c r="H8" s="164"/>
      <c r="I8" s="165"/>
    </row>
    <row r="9" spans="2:11" ht="15" customHeight="1" x14ac:dyDescent="0.2">
      <c r="B9" s="169" t="s">
        <v>321</v>
      </c>
      <c r="C9" s="170" t="s">
        <v>339</v>
      </c>
      <c r="D9" s="169" t="s">
        <v>340</v>
      </c>
      <c r="E9" s="171">
        <v>2655.37</v>
      </c>
      <c r="F9" s="171">
        <f t="shared" ref="F9:F30" si="0">F8+E9</f>
        <v>264260.01</v>
      </c>
      <c r="G9" s="171">
        <f t="shared" ref="G9:G30" si="1">G8-E9</f>
        <v>17043849.989999998</v>
      </c>
      <c r="H9" s="164" t="s">
        <v>256</v>
      </c>
      <c r="I9" s="165">
        <f>F9</f>
        <v>264260.01</v>
      </c>
      <c r="J9" s="167" t="s">
        <v>333</v>
      </c>
      <c r="K9" s="165">
        <f>'Anexa 4 BL '!L94*1000</f>
        <v>1000</v>
      </c>
    </row>
    <row r="10" spans="2:11" ht="15" customHeight="1" x14ac:dyDescent="0.2">
      <c r="B10" s="157"/>
      <c r="C10" s="163"/>
      <c r="D10" s="157"/>
      <c r="E10" s="158"/>
      <c r="F10" s="158">
        <f t="shared" si="0"/>
        <v>264260.01</v>
      </c>
      <c r="G10" s="158">
        <f t="shared" si="1"/>
        <v>17043849.989999998</v>
      </c>
      <c r="H10" s="164"/>
      <c r="I10" s="165"/>
      <c r="J10" s="167"/>
      <c r="K10" s="165"/>
    </row>
    <row r="11" spans="2:11" ht="15" customHeight="1" x14ac:dyDescent="0.2">
      <c r="B11" s="157"/>
      <c r="C11" s="163"/>
      <c r="D11" s="157"/>
      <c r="E11" s="158"/>
      <c r="F11" s="158">
        <f t="shared" si="0"/>
        <v>264260.01</v>
      </c>
      <c r="G11" s="158">
        <f t="shared" si="1"/>
        <v>17043849.989999998</v>
      </c>
    </row>
    <row r="12" spans="2:11" ht="15" customHeight="1" x14ac:dyDescent="0.2">
      <c r="B12" s="157"/>
      <c r="C12" s="163"/>
      <c r="D12" s="157"/>
      <c r="E12" s="158"/>
      <c r="F12" s="158">
        <f t="shared" si="0"/>
        <v>264260.01</v>
      </c>
      <c r="G12" s="158">
        <f t="shared" si="1"/>
        <v>17043849.989999998</v>
      </c>
    </row>
    <row r="13" spans="2:11" ht="15" customHeight="1" x14ac:dyDescent="0.2">
      <c r="B13" s="157"/>
      <c r="C13" s="163"/>
      <c r="D13" s="157"/>
      <c r="E13" s="158"/>
      <c r="F13" s="158">
        <f t="shared" si="0"/>
        <v>264260.01</v>
      </c>
      <c r="G13" s="158">
        <f t="shared" si="1"/>
        <v>17043849.989999998</v>
      </c>
      <c r="H13" s="164"/>
      <c r="I13" s="165"/>
    </row>
    <row r="14" spans="2:11" ht="15" customHeight="1" x14ac:dyDescent="0.2">
      <c r="B14" s="157"/>
      <c r="C14" s="163"/>
      <c r="D14" s="157"/>
      <c r="E14" s="158"/>
      <c r="F14" s="158">
        <f t="shared" si="0"/>
        <v>264260.01</v>
      </c>
      <c r="G14" s="158">
        <f t="shared" si="1"/>
        <v>17043849.989999998</v>
      </c>
    </row>
    <row r="15" spans="2:11" ht="15" customHeight="1" x14ac:dyDescent="0.2">
      <c r="B15" s="157"/>
      <c r="C15" s="163"/>
      <c r="D15" s="157"/>
      <c r="E15" s="158"/>
      <c r="F15" s="158">
        <f t="shared" si="0"/>
        <v>264260.01</v>
      </c>
      <c r="G15" s="158">
        <f t="shared" si="1"/>
        <v>17043849.989999998</v>
      </c>
    </row>
    <row r="16" spans="2:11" ht="15" customHeight="1" x14ac:dyDescent="0.2">
      <c r="B16" s="157"/>
      <c r="C16" s="163"/>
      <c r="D16" s="157"/>
      <c r="E16" s="158"/>
      <c r="F16" s="158">
        <f t="shared" si="0"/>
        <v>264260.01</v>
      </c>
      <c r="G16" s="158">
        <f t="shared" si="1"/>
        <v>17043849.989999998</v>
      </c>
    </row>
    <row r="17" spans="2:9" ht="15" customHeight="1" x14ac:dyDescent="0.2">
      <c r="B17" s="157"/>
      <c r="C17" s="163"/>
      <c r="D17" s="157"/>
      <c r="E17" s="158"/>
      <c r="F17" s="158">
        <f t="shared" si="0"/>
        <v>264260.01</v>
      </c>
      <c r="G17" s="158">
        <f t="shared" si="1"/>
        <v>17043849.989999998</v>
      </c>
    </row>
    <row r="18" spans="2:9" ht="15" customHeight="1" x14ac:dyDescent="0.2">
      <c r="B18" s="157"/>
      <c r="C18" s="163"/>
      <c r="D18" s="157"/>
      <c r="E18" s="158"/>
      <c r="F18" s="158">
        <f t="shared" si="0"/>
        <v>264260.01</v>
      </c>
      <c r="G18" s="158">
        <f t="shared" si="1"/>
        <v>17043849.989999998</v>
      </c>
      <c r="H18" s="164"/>
      <c r="I18" s="165"/>
    </row>
    <row r="19" spans="2:9" ht="15" customHeight="1" x14ac:dyDescent="0.2">
      <c r="B19" s="157"/>
      <c r="C19" s="163"/>
      <c r="D19" s="157"/>
      <c r="E19" s="158"/>
      <c r="F19" s="158">
        <f t="shared" si="0"/>
        <v>264260.01</v>
      </c>
      <c r="G19" s="158">
        <f t="shared" si="1"/>
        <v>17043849.989999998</v>
      </c>
    </row>
    <row r="20" spans="2:9" ht="15" customHeight="1" x14ac:dyDescent="0.2">
      <c r="B20" s="157"/>
      <c r="C20" s="163"/>
      <c r="D20" s="157"/>
      <c r="E20" s="158"/>
      <c r="F20" s="158">
        <f t="shared" si="0"/>
        <v>264260.01</v>
      </c>
      <c r="G20" s="158">
        <f t="shared" si="1"/>
        <v>17043849.989999998</v>
      </c>
    </row>
    <row r="21" spans="2:9" ht="15" customHeight="1" x14ac:dyDescent="0.2">
      <c r="B21" s="157"/>
      <c r="C21" s="163"/>
      <c r="D21" s="157"/>
      <c r="E21" s="158"/>
      <c r="F21" s="158">
        <f t="shared" si="0"/>
        <v>264260.01</v>
      </c>
      <c r="G21" s="158">
        <f t="shared" si="1"/>
        <v>17043849.989999998</v>
      </c>
      <c r="H21" s="164"/>
      <c r="I21" s="165"/>
    </row>
    <row r="22" spans="2:9" ht="15" customHeight="1" x14ac:dyDescent="0.2">
      <c r="B22" s="157"/>
      <c r="C22" s="163"/>
      <c r="D22" s="157"/>
      <c r="E22" s="158"/>
      <c r="F22" s="158">
        <f t="shared" si="0"/>
        <v>264260.01</v>
      </c>
      <c r="G22" s="158">
        <f t="shared" si="1"/>
        <v>17043849.989999998</v>
      </c>
    </row>
    <row r="23" spans="2:9" ht="15" customHeight="1" x14ac:dyDescent="0.2">
      <c r="B23" s="157"/>
      <c r="C23" s="163"/>
      <c r="D23" s="157"/>
      <c r="E23" s="158"/>
      <c r="F23" s="158">
        <f t="shared" si="0"/>
        <v>264260.01</v>
      </c>
      <c r="G23" s="158">
        <f t="shared" si="1"/>
        <v>17043849.989999998</v>
      </c>
    </row>
    <row r="24" spans="2:9" ht="15" customHeight="1" x14ac:dyDescent="0.2">
      <c r="B24" s="157"/>
      <c r="C24" s="163"/>
      <c r="D24" s="157"/>
      <c r="E24" s="158"/>
      <c r="F24" s="158">
        <f t="shared" si="0"/>
        <v>264260.01</v>
      </c>
      <c r="G24" s="158">
        <f t="shared" si="1"/>
        <v>17043849.989999998</v>
      </c>
    </row>
    <row r="25" spans="2:9" ht="15" customHeight="1" x14ac:dyDescent="0.2">
      <c r="B25" s="157"/>
      <c r="C25" s="163"/>
      <c r="D25" s="157"/>
      <c r="E25" s="158"/>
      <c r="F25" s="158">
        <f t="shared" si="0"/>
        <v>264260.01</v>
      </c>
      <c r="G25" s="158">
        <f t="shared" si="1"/>
        <v>17043849.989999998</v>
      </c>
    </row>
    <row r="26" spans="2:9" ht="15" customHeight="1" x14ac:dyDescent="0.2">
      <c r="B26" s="157"/>
      <c r="C26" s="163"/>
      <c r="D26" s="157"/>
      <c r="E26" s="158"/>
      <c r="F26" s="158">
        <f t="shared" si="0"/>
        <v>264260.01</v>
      </c>
      <c r="G26" s="158">
        <f t="shared" si="1"/>
        <v>17043849.989999998</v>
      </c>
    </row>
    <row r="27" spans="2:9" ht="15" customHeight="1" x14ac:dyDescent="0.2">
      <c r="B27" s="157"/>
      <c r="C27" s="163"/>
      <c r="D27" s="157"/>
      <c r="E27" s="158"/>
      <c r="F27" s="158">
        <f t="shared" si="0"/>
        <v>264260.01</v>
      </c>
      <c r="G27" s="158">
        <f t="shared" si="1"/>
        <v>17043849.989999998</v>
      </c>
    </row>
    <row r="28" spans="2:9" ht="15" customHeight="1" x14ac:dyDescent="0.2">
      <c r="B28" s="157"/>
      <c r="C28" s="163"/>
      <c r="D28" s="157"/>
      <c r="E28" s="158"/>
      <c r="F28" s="158">
        <f t="shared" si="0"/>
        <v>264260.01</v>
      </c>
      <c r="G28" s="158">
        <f t="shared" si="1"/>
        <v>17043849.989999998</v>
      </c>
    </row>
    <row r="29" spans="2:9" ht="15" customHeight="1" x14ac:dyDescent="0.2">
      <c r="B29" s="157"/>
      <c r="C29" s="163"/>
      <c r="D29" s="157"/>
      <c r="E29" s="158"/>
      <c r="F29" s="158">
        <f t="shared" si="0"/>
        <v>264260.01</v>
      </c>
      <c r="G29" s="158">
        <f t="shared" si="1"/>
        <v>17043849.989999998</v>
      </c>
    </row>
    <row r="30" spans="2:9" ht="15" customHeight="1" x14ac:dyDescent="0.2">
      <c r="B30" s="157"/>
      <c r="C30" s="163"/>
      <c r="D30" s="157"/>
      <c r="E30" s="158"/>
      <c r="F30" s="160">
        <f t="shared" si="0"/>
        <v>264260.01</v>
      </c>
      <c r="G30" s="160">
        <f t="shared" si="1"/>
        <v>17043849.989999998</v>
      </c>
      <c r="I30" s="166"/>
    </row>
    <row r="32" spans="2:9" ht="15" x14ac:dyDescent="0.25">
      <c r="B32" s="236" t="s">
        <v>233</v>
      </c>
      <c r="C32" s="236"/>
      <c r="D32" s="236"/>
      <c r="E32" s="236"/>
      <c r="F32" s="236"/>
      <c r="G32" s="162">
        <f>G30</f>
        <v>17043849.989999998</v>
      </c>
    </row>
  </sheetData>
  <mergeCells count="4">
    <mergeCell ref="E2:G2"/>
    <mergeCell ref="B3:G4"/>
    <mergeCell ref="H3:H4"/>
    <mergeCell ref="B32:F32"/>
  </mergeCells>
  <hyperlinks>
    <hyperlink ref="E2:G2" location="'Anexa 4 BL '!A1" display="Lista investitii Buget Local" xr:uid="{F4BD2C96-26F5-4503-A047-CDCC19F4A00F}"/>
  </hyperlinks>
  <pageMargins left="0.7" right="0.7" top="0.75" bottom="0.75" header="0.3" footer="0.3"/>
  <ignoredErrors>
    <ignoredError sqref="H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EE4B-DBE6-4275-A055-6A3E2B4F22BE}">
  <dimension ref="B2:K32"/>
  <sheetViews>
    <sheetView workbookViewId="0">
      <selection activeCell="D17" sqref="D17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0.140625" bestFit="1" customWidth="1"/>
  </cols>
  <sheetData>
    <row r="2" spans="2:11" ht="15" thickBot="1" x14ac:dyDescent="0.25">
      <c r="E2" s="235" t="s">
        <v>232</v>
      </c>
      <c r="F2" s="235"/>
      <c r="G2" s="235"/>
    </row>
    <row r="3" spans="2:11" x14ac:dyDescent="0.2">
      <c r="B3" s="233" t="s">
        <v>116</v>
      </c>
      <c r="C3" s="233"/>
      <c r="D3" s="233"/>
      <c r="E3" s="233"/>
      <c r="F3" s="233"/>
      <c r="G3" s="233"/>
      <c r="H3" s="239" t="s">
        <v>342</v>
      </c>
    </row>
    <row r="4" spans="2:11" ht="13.5" thickBot="1" x14ac:dyDescent="0.25">
      <c r="B4" s="233"/>
      <c r="C4" s="233"/>
      <c r="D4" s="233"/>
      <c r="E4" s="233"/>
      <c r="F4" s="233"/>
      <c r="G4" s="233"/>
      <c r="H4" s="240"/>
    </row>
    <row r="5" spans="2:11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f>'Anexa 4 BL '!F93*1000</f>
        <v>4256340</v>
      </c>
    </row>
    <row r="6" spans="2:11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1" ht="15" customHeight="1" x14ac:dyDescent="0.2">
      <c r="B7" s="169" t="s">
        <v>334</v>
      </c>
      <c r="C7" s="170" t="s">
        <v>343</v>
      </c>
      <c r="D7" s="169" t="s">
        <v>344</v>
      </c>
      <c r="E7" s="171">
        <v>42000</v>
      </c>
      <c r="F7" s="171">
        <f>E7</f>
        <v>42000</v>
      </c>
      <c r="G7" s="171">
        <f>G5-E7</f>
        <v>4214340</v>
      </c>
      <c r="H7" s="164"/>
      <c r="I7" s="165"/>
    </row>
    <row r="8" spans="2:11" ht="15" customHeight="1" x14ac:dyDescent="0.2">
      <c r="B8" s="169" t="s">
        <v>321</v>
      </c>
      <c r="C8" s="170" t="s">
        <v>345</v>
      </c>
      <c r="D8" s="169" t="s">
        <v>346</v>
      </c>
      <c r="E8" s="171">
        <v>841.56</v>
      </c>
      <c r="F8" s="171">
        <f>F7+E8</f>
        <v>42841.56</v>
      </c>
      <c r="G8" s="171">
        <f>G7-E8</f>
        <v>4213498.4400000004</v>
      </c>
      <c r="H8" s="164"/>
      <c r="I8" s="165"/>
    </row>
    <row r="9" spans="2:11" ht="15" customHeight="1" x14ac:dyDescent="0.2">
      <c r="B9" s="169" t="s">
        <v>321</v>
      </c>
      <c r="C9" s="170" t="s">
        <v>347</v>
      </c>
      <c r="D9" s="169" t="s">
        <v>348</v>
      </c>
      <c r="E9" s="171">
        <v>19524.04</v>
      </c>
      <c r="F9" s="171">
        <f t="shared" ref="F9:F30" si="0">F8+E9</f>
        <v>62365.599999999999</v>
      </c>
      <c r="G9" s="171">
        <f t="shared" ref="G9:G30" si="1">G8-E9</f>
        <v>4193974.4000000004</v>
      </c>
      <c r="H9" s="164" t="s">
        <v>256</v>
      </c>
      <c r="I9" s="165">
        <f>F9</f>
        <v>62365.599999999999</v>
      </c>
      <c r="J9" s="167" t="s">
        <v>333</v>
      </c>
      <c r="K9" s="165">
        <f>'Anexa 4 BL '!L93*1000</f>
        <v>1000</v>
      </c>
    </row>
    <row r="10" spans="2:11" ht="15" customHeight="1" x14ac:dyDescent="0.2">
      <c r="B10" s="157"/>
      <c r="C10" s="163"/>
      <c r="D10" s="157"/>
      <c r="E10" s="158"/>
      <c r="F10" s="158">
        <f t="shared" si="0"/>
        <v>62365.599999999999</v>
      </c>
      <c r="G10" s="158">
        <f t="shared" si="1"/>
        <v>4193974.4000000004</v>
      </c>
      <c r="H10" s="164"/>
      <c r="I10" s="165"/>
      <c r="J10" s="167"/>
      <c r="K10" s="165"/>
    </row>
    <row r="11" spans="2:11" ht="15" customHeight="1" x14ac:dyDescent="0.2">
      <c r="B11" s="157"/>
      <c r="C11" s="163"/>
      <c r="D11" s="157"/>
      <c r="E11" s="158"/>
      <c r="F11" s="158">
        <f t="shared" si="0"/>
        <v>62365.599999999999</v>
      </c>
      <c r="G11" s="158">
        <f t="shared" si="1"/>
        <v>4193974.4000000004</v>
      </c>
    </row>
    <row r="12" spans="2:11" ht="15" customHeight="1" x14ac:dyDescent="0.2">
      <c r="B12" s="157"/>
      <c r="C12" s="163"/>
      <c r="D12" s="157"/>
      <c r="E12" s="158"/>
      <c r="F12" s="158">
        <f t="shared" si="0"/>
        <v>62365.599999999999</v>
      </c>
      <c r="G12" s="158">
        <f t="shared" si="1"/>
        <v>4193974.4000000004</v>
      </c>
    </row>
    <row r="13" spans="2:11" ht="15" customHeight="1" x14ac:dyDescent="0.2">
      <c r="B13" s="157"/>
      <c r="C13" s="163"/>
      <c r="D13" s="157"/>
      <c r="E13" s="158"/>
      <c r="F13" s="158">
        <f t="shared" si="0"/>
        <v>62365.599999999999</v>
      </c>
      <c r="G13" s="158">
        <f t="shared" si="1"/>
        <v>4193974.4000000004</v>
      </c>
      <c r="H13" s="164"/>
      <c r="I13" s="165"/>
    </row>
    <row r="14" spans="2:11" ht="15" customHeight="1" x14ac:dyDescent="0.2">
      <c r="B14" s="157"/>
      <c r="C14" s="163"/>
      <c r="D14" s="157"/>
      <c r="E14" s="158"/>
      <c r="F14" s="158">
        <f t="shared" si="0"/>
        <v>62365.599999999999</v>
      </c>
      <c r="G14" s="158">
        <f t="shared" si="1"/>
        <v>4193974.4000000004</v>
      </c>
    </row>
    <row r="15" spans="2:11" ht="15" customHeight="1" x14ac:dyDescent="0.2">
      <c r="B15" s="157"/>
      <c r="C15" s="163"/>
      <c r="D15" s="157"/>
      <c r="E15" s="158"/>
      <c r="F15" s="158">
        <f t="shared" si="0"/>
        <v>62365.599999999999</v>
      </c>
      <c r="G15" s="158">
        <f t="shared" si="1"/>
        <v>4193974.4000000004</v>
      </c>
    </row>
    <row r="16" spans="2:11" ht="15" customHeight="1" x14ac:dyDescent="0.2">
      <c r="B16" s="157"/>
      <c r="C16" s="163"/>
      <c r="D16" s="157"/>
      <c r="E16" s="158"/>
      <c r="F16" s="158">
        <f t="shared" si="0"/>
        <v>62365.599999999999</v>
      </c>
      <c r="G16" s="158">
        <f t="shared" si="1"/>
        <v>4193974.4000000004</v>
      </c>
    </row>
    <row r="17" spans="2:9" ht="15" customHeight="1" x14ac:dyDescent="0.2">
      <c r="B17" s="157"/>
      <c r="C17" s="163"/>
      <c r="D17" s="157"/>
      <c r="E17" s="158"/>
      <c r="F17" s="158">
        <f t="shared" si="0"/>
        <v>62365.599999999999</v>
      </c>
      <c r="G17" s="158">
        <f t="shared" si="1"/>
        <v>4193974.4000000004</v>
      </c>
    </row>
    <row r="18" spans="2:9" ht="15" customHeight="1" x14ac:dyDescent="0.2">
      <c r="B18" s="157"/>
      <c r="C18" s="163"/>
      <c r="D18" s="157"/>
      <c r="E18" s="158"/>
      <c r="F18" s="158">
        <f t="shared" si="0"/>
        <v>62365.599999999999</v>
      </c>
      <c r="G18" s="158">
        <f t="shared" si="1"/>
        <v>4193974.4000000004</v>
      </c>
      <c r="H18" s="164"/>
      <c r="I18" s="165"/>
    </row>
    <row r="19" spans="2:9" ht="15" customHeight="1" x14ac:dyDescent="0.2">
      <c r="B19" s="157"/>
      <c r="C19" s="163"/>
      <c r="D19" s="157"/>
      <c r="E19" s="158"/>
      <c r="F19" s="158">
        <f t="shared" si="0"/>
        <v>62365.599999999999</v>
      </c>
      <c r="G19" s="158">
        <f t="shared" si="1"/>
        <v>4193974.4000000004</v>
      </c>
    </row>
    <row r="20" spans="2:9" ht="15" customHeight="1" x14ac:dyDescent="0.2">
      <c r="B20" s="157"/>
      <c r="C20" s="163"/>
      <c r="D20" s="157"/>
      <c r="E20" s="158"/>
      <c r="F20" s="158">
        <f t="shared" si="0"/>
        <v>62365.599999999999</v>
      </c>
      <c r="G20" s="158">
        <f t="shared" si="1"/>
        <v>4193974.4000000004</v>
      </c>
    </row>
    <row r="21" spans="2:9" ht="15" customHeight="1" x14ac:dyDescent="0.2">
      <c r="B21" s="157"/>
      <c r="C21" s="163"/>
      <c r="D21" s="157"/>
      <c r="E21" s="158"/>
      <c r="F21" s="158">
        <f t="shared" si="0"/>
        <v>62365.599999999999</v>
      </c>
      <c r="G21" s="158">
        <f t="shared" si="1"/>
        <v>4193974.4000000004</v>
      </c>
      <c r="H21" s="164"/>
      <c r="I21" s="165"/>
    </row>
    <row r="22" spans="2:9" ht="15" customHeight="1" x14ac:dyDescent="0.2">
      <c r="B22" s="157"/>
      <c r="C22" s="163"/>
      <c r="D22" s="157"/>
      <c r="E22" s="158"/>
      <c r="F22" s="158">
        <f t="shared" si="0"/>
        <v>62365.599999999999</v>
      </c>
      <c r="G22" s="158">
        <f t="shared" si="1"/>
        <v>4193974.4000000004</v>
      </c>
    </row>
    <row r="23" spans="2:9" ht="15" customHeight="1" x14ac:dyDescent="0.2">
      <c r="B23" s="157"/>
      <c r="C23" s="163"/>
      <c r="D23" s="157"/>
      <c r="E23" s="158"/>
      <c r="F23" s="158">
        <f t="shared" si="0"/>
        <v>62365.599999999999</v>
      </c>
      <c r="G23" s="158">
        <f t="shared" si="1"/>
        <v>4193974.4000000004</v>
      </c>
    </row>
    <row r="24" spans="2:9" ht="15" customHeight="1" x14ac:dyDescent="0.2">
      <c r="B24" s="157"/>
      <c r="C24" s="163"/>
      <c r="D24" s="157"/>
      <c r="E24" s="158"/>
      <c r="F24" s="158">
        <f t="shared" si="0"/>
        <v>62365.599999999999</v>
      </c>
      <c r="G24" s="158">
        <f t="shared" si="1"/>
        <v>4193974.4000000004</v>
      </c>
    </row>
    <row r="25" spans="2:9" ht="15" customHeight="1" x14ac:dyDescent="0.2">
      <c r="B25" s="157"/>
      <c r="C25" s="163"/>
      <c r="D25" s="157"/>
      <c r="E25" s="158"/>
      <c r="F25" s="158">
        <f t="shared" si="0"/>
        <v>62365.599999999999</v>
      </c>
      <c r="G25" s="158">
        <f t="shared" si="1"/>
        <v>4193974.4000000004</v>
      </c>
    </row>
    <row r="26" spans="2:9" ht="15" customHeight="1" x14ac:dyDescent="0.2">
      <c r="B26" s="157"/>
      <c r="C26" s="163"/>
      <c r="D26" s="157"/>
      <c r="E26" s="158"/>
      <c r="F26" s="158">
        <f t="shared" si="0"/>
        <v>62365.599999999999</v>
      </c>
      <c r="G26" s="158">
        <f t="shared" si="1"/>
        <v>4193974.4000000004</v>
      </c>
    </row>
    <row r="27" spans="2:9" ht="15" customHeight="1" x14ac:dyDescent="0.2">
      <c r="B27" s="157"/>
      <c r="C27" s="163"/>
      <c r="D27" s="157"/>
      <c r="E27" s="158"/>
      <c r="F27" s="158">
        <f t="shared" si="0"/>
        <v>62365.599999999999</v>
      </c>
      <c r="G27" s="158">
        <f t="shared" si="1"/>
        <v>4193974.4000000004</v>
      </c>
    </row>
    <row r="28" spans="2:9" ht="15" customHeight="1" x14ac:dyDescent="0.2">
      <c r="B28" s="157"/>
      <c r="C28" s="163"/>
      <c r="D28" s="157"/>
      <c r="E28" s="158"/>
      <c r="F28" s="158">
        <f t="shared" si="0"/>
        <v>62365.599999999999</v>
      </c>
      <c r="G28" s="158">
        <f t="shared" si="1"/>
        <v>4193974.4000000004</v>
      </c>
    </row>
    <row r="29" spans="2:9" ht="15" customHeight="1" x14ac:dyDescent="0.2">
      <c r="B29" s="157"/>
      <c r="C29" s="163"/>
      <c r="D29" s="157"/>
      <c r="E29" s="158"/>
      <c r="F29" s="158">
        <f t="shared" si="0"/>
        <v>62365.599999999999</v>
      </c>
      <c r="G29" s="158">
        <f t="shared" si="1"/>
        <v>4193974.4000000004</v>
      </c>
    </row>
    <row r="30" spans="2:9" ht="15" customHeight="1" x14ac:dyDescent="0.2">
      <c r="B30" s="157"/>
      <c r="C30" s="163"/>
      <c r="D30" s="157"/>
      <c r="E30" s="158"/>
      <c r="F30" s="160">
        <f t="shared" si="0"/>
        <v>62365.599999999999</v>
      </c>
      <c r="G30" s="160">
        <f t="shared" si="1"/>
        <v>4193974.4000000004</v>
      </c>
      <c r="I30" s="166"/>
    </row>
    <row r="32" spans="2:9" ht="15" x14ac:dyDescent="0.25">
      <c r="B32" s="236" t="s">
        <v>233</v>
      </c>
      <c r="C32" s="236"/>
      <c r="D32" s="236"/>
      <c r="E32" s="236"/>
      <c r="F32" s="236"/>
      <c r="G32" s="162">
        <f>G30</f>
        <v>4193974.4000000004</v>
      </c>
    </row>
  </sheetData>
  <mergeCells count="4">
    <mergeCell ref="E2:G2"/>
    <mergeCell ref="B3:G4"/>
    <mergeCell ref="H3:H4"/>
    <mergeCell ref="B32:F32"/>
  </mergeCells>
  <hyperlinks>
    <hyperlink ref="E2:G2" location="'Anexa 4 BL '!A1" display="Lista investitii Buget Local" xr:uid="{9D3AEF1E-C078-4568-83FA-306BF5A11E0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2C62-6CE8-434E-940A-9CC14B51B4EA}">
  <dimension ref="B2:L32"/>
  <sheetViews>
    <sheetView workbookViewId="0">
      <selection activeCell="D13" sqref="D13"/>
    </sheetView>
  </sheetViews>
  <sheetFormatPr defaultRowHeight="12.75" x14ac:dyDescent="0.2"/>
  <cols>
    <col min="2" max="2" width="12.7109375" customWidth="1"/>
    <col min="3" max="3" width="13.85546875" customWidth="1"/>
    <col min="4" max="4" width="78.85546875" customWidth="1"/>
    <col min="5" max="6" width="13.5703125" customWidth="1"/>
    <col min="7" max="7" width="16.85546875" customWidth="1"/>
    <col min="8" max="8" width="13.140625" bestFit="1" customWidth="1"/>
    <col min="9" max="9" width="10.140625" bestFit="1" customWidth="1"/>
    <col min="11" max="11" width="10.140625" bestFit="1" customWidth="1"/>
    <col min="12" max="12" width="13.7109375" customWidth="1"/>
  </cols>
  <sheetData>
    <row r="2" spans="2:12" ht="15" thickBot="1" x14ac:dyDescent="0.25">
      <c r="E2" s="235" t="s">
        <v>232</v>
      </c>
      <c r="F2" s="235"/>
      <c r="G2" s="235"/>
    </row>
    <row r="3" spans="2:12" x14ac:dyDescent="0.2">
      <c r="B3" s="233" t="s">
        <v>120</v>
      </c>
      <c r="C3" s="233"/>
      <c r="D3" s="233"/>
      <c r="E3" s="233"/>
      <c r="F3" s="233"/>
      <c r="G3" s="233"/>
      <c r="H3" s="239" t="s">
        <v>349</v>
      </c>
    </row>
    <row r="4" spans="2:12" ht="13.5" thickBot="1" x14ac:dyDescent="0.25">
      <c r="B4" s="233"/>
      <c r="C4" s="233"/>
      <c r="D4" s="233"/>
      <c r="E4" s="233"/>
      <c r="F4" s="233"/>
      <c r="G4" s="233"/>
      <c r="H4" s="240"/>
    </row>
    <row r="5" spans="2:12" ht="15" customHeight="1" x14ac:dyDescent="0.25">
      <c r="B5" s="159"/>
      <c r="C5" s="159"/>
      <c r="D5" s="159" t="s">
        <v>192</v>
      </c>
      <c r="E5" s="159" t="s">
        <v>193</v>
      </c>
      <c r="F5" s="159"/>
      <c r="G5" s="161">
        <f>'Anexa 4 BL '!F95*1000</f>
        <v>5862370</v>
      </c>
    </row>
    <row r="6" spans="2:12" ht="15" customHeight="1" x14ac:dyDescent="0.2">
      <c r="B6" s="156" t="s">
        <v>187</v>
      </c>
      <c r="C6" s="156" t="s">
        <v>188</v>
      </c>
      <c r="D6" s="156" t="s">
        <v>189</v>
      </c>
      <c r="E6" s="156" t="s">
        <v>190</v>
      </c>
      <c r="F6" s="156" t="s">
        <v>194</v>
      </c>
      <c r="G6" s="156" t="s">
        <v>191</v>
      </c>
    </row>
    <row r="7" spans="2:12" ht="15" customHeight="1" x14ac:dyDescent="0.2">
      <c r="B7" s="169" t="s">
        <v>334</v>
      </c>
      <c r="C7" s="170" t="s">
        <v>350</v>
      </c>
      <c r="D7" s="169" t="s">
        <v>351</v>
      </c>
      <c r="E7" s="171">
        <v>60000</v>
      </c>
      <c r="F7" s="171">
        <f>E7</f>
        <v>60000</v>
      </c>
      <c r="G7" s="171">
        <f>G5-E7</f>
        <v>5802370</v>
      </c>
      <c r="H7" s="164"/>
      <c r="I7" s="165"/>
    </row>
    <row r="8" spans="2:12" ht="15" customHeight="1" x14ac:dyDescent="0.2">
      <c r="B8" s="169" t="s">
        <v>321</v>
      </c>
      <c r="C8" s="170" t="s">
        <v>352</v>
      </c>
      <c r="D8" s="169" t="s">
        <v>353</v>
      </c>
      <c r="E8" s="171">
        <v>25554.51</v>
      </c>
      <c r="F8" s="171">
        <f>F7+E8</f>
        <v>85554.51</v>
      </c>
      <c r="G8" s="171">
        <f>G7-E8</f>
        <v>5776815.4900000002</v>
      </c>
      <c r="H8" s="164"/>
      <c r="I8" s="165"/>
    </row>
    <row r="9" spans="2:12" ht="15" customHeight="1" x14ac:dyDescent="0.25">
      <c r="B9" s="169" t="s">
        <v>321</v>
      </c>
      <c r="C9" s="170" t="s">
        <v>354</v>
      </c>
      <c r="D9" s="169" t="s">
        <v>355</v>
      </c>
      <c r="E9" s="171">
        <v>1101.49</v>
      </c>
      <c r="F9" s="171">
        <f t="shared" ref="F9:F30" si="0">F8+E9</f>
        <v>86656</v>
      </c>
      <c r="G9" s="171">
        <f t="shared" ref="G9:G30" si="1">G8-E9</f>
        <v>5775714</v>
      </c>
      <c r="H9" s="164" t="s">
        <v>256</v>
      </c>
      <c r="I9" s="165">
        <f>F9</f>
        <v>86656</v>
      </c>
      <c r="J9" s="167" t="s">
        <v>333</v>
      </c>
      <c r="K9" s="165">
        <f>'Anexa 4 BL '!L95*1000</f>
        <v>1000</v>
      </c>
      <c r="L9" s="168" t="s">
        <v>356</v>
      </c>
    </row>
    <row r="10" spans="2:12" ht="15" customHeight="1" x14ac:dyDescent="0.2">
      <c r="B10" s="157"/>
      <c r="C10" s="163"/>
      <c r="D10" s="157"/>
      <c r="E10" s="158"/>
      <c r="F10" s="158">
        <f t="shared" si="0"/>
        <v>86656</v>
      </c>
      <c r="G10" s="158">
        <f t="shared" si="1"/>
        <v>5775714</v>
      </c>
      <c r="H10" s="164"/>
      <c r="I10" s="165"/>
      <c r="J10" s="167"/>
      <c r="K10" s="165"/>
    </row>
    <row r="11" spans="2:12" ht="15" customHeight="1" x14ac:dyDescent="0.2">
      <c r="B11" s="157"/>
      <c r="C11" s="163"/>
      <c r="D11" s="157"/>
      <c r="E11" s="158"/>
      <c r="F11" s="158">
        <f t="shared" si="0"/>
        <v>86656</v>
      </c>
      <c r="G11" s="158">
        <f t="shared" si="1"/>
        <v>5775714</v>
      </c>
    </row>
    <row r="12" spans="2:12" ht="15" customHeight="1" x14ac:dyDescent="0.2">
      <c r="B12" s="157"/>
      <c r="C12" s="163"/>
      <c r="D12" s="157"/>
      <c r="E12" s="158"/>
      <c r="F12" s="158">
        <f t="shared" si="0"/>
        <v>86656</v>
      </c>
      <c r="G12" s="158">
        <f t="shared" si="1"/>
        <v>5775714</v>
      </c>
    </row>
    <row r="13" spans="2:12" ht="15" customHeight="1" x14ac:dyDescent="0.2">
      <c r="B13" s="157"/>
      <c r="C13" s="163"/>
      <c r="D13" s="157"/>
      <c r="E13" s="158"/>
      <c r="F13" s="158">
        <f t="shared" si="0"/>
        <v>86656</v>
      </c>
      <c r="G13" s="158">
        <f t="shared" si="1"/>
        <v>5775714</v>
      </c>
      <c r="H13" s="164"/>
      <c r="I13" s="165"/>
    </row>
    <row r="14" spans="2:12" ht="15" customHeight="1" x14ac:dyDescent="0.2">
      <c r="B14" s="157"/>
      <c r="C14" s="163"/>
      <c r="D14" s="157"/>
      <c r="E14" s="158"/>
      <c r="F14" s="158">
        <f t="shared" si="0"/>
        <v>86656</v>
      </c>
      <c r="G14" s="158">
        <f t="shared" si="1"/>
        <v>5775714</v>
      </c>
    </row>
    <row r="15" spans="2:12" ht="15" customHeight="1" x14ac:dyDescent="0.2">
      <c r="B15" s="157"/>
      <c r="C15" s="163"/>
      <c r="D15" s="157"/>
      <c r="E15" s="158"/>
      <c r="F15" s="158">
        <f t="shared" si="0"/>
        <v>86656</v>
      </c>
      <c r="G15" s="158">
        <f t="shared" si="1"/>
        <v>5775714</v>
      </c>
    </row>
    <row r="16" spans="2:12" ht="15" customHeight="1" x14ac:dyDescent="0.2">
      <c r="B16" s="157"/>
      <c r="C16" s="163"/>
      <c r="D16" s="157"/>
      <c r="E16" s="158"/>
      <c r="F16" s="158">
        <f t="shared" si="0"/>
        <v>86656</v>
      </c>
      <c r="G16" s="158">
        <f t="shared" si="1"/>
        <v>5775714</v>
      </c>
    </row>
    <row r="17" spans="2:9" ht="15" customHeight="1" x14ac:dyDescent="0.2">
      <c r="B17" s="157"/>
      <c r="C17" s="163"/>
      <c r="D17" s="157"/>
      <c r="E17" s="158"/>
      <c r="F17" s="158">
        <f t="shared" si="0"/>
        <v>86656</v>
      </c>
      <c r="G17" s="158">
        <f t="shared" si="1"/>
        <v>5775714</v>
      </c>
    </row>
    <row r="18" spans="2:9" ht="15" customHeight="1" x14ac:dyDescent="0.2">
      <c r="B18" s="157"/>
      <c r="C18" s="163"/>
      <c r="D18" s="157"/>
      <c r="E18" s="158"/>
      <c r="F18" s="158">
        <f t="shared" si="0"/>
        <v>86656</v>
      </c>
      <c r="G18" s="158">
        <f t="shared" si="1"/>
        <v>5775714</v>
      </c>
      <c r="H18" s="164"/>
      <c r="I18" s="165"/>
    </row>
    <row r="19" spans="2:9" ht="15" customHeight="1" x14ac:dyDescent="0.2">
      <c r="B19" s="157"/>
      <c r="C19" s="163"/>
      <c r="D19" s="157"/>
      <c r="E19" s="158"/>
      <c r="F19" s="158">
        <f t="shared" si="0"/>
        <v>86656</v>
      </c>
      <c r="G19" s="158">
        <f t="shared" si="1"/>
        <v>5775714</v>
      </c>
    </row>
    <row r="20" spans="2:9" ht="15" customHeight="1" x14ac:dyDescent="0.2">
      <c r="B20" s="157"/>
      <c r="C20" s="163"/>
      <c r="D20" s="157"/>
      <c r="E20" s="158"/>
      <c r="F20" s="158">
        <f t="shared" si="0"/>
        <v>86656</v>
      </c>
      <c r="G20" s="158">
        <f t="shared" si="1"/>
        <v>5775714</v>
      </c>
    </row>
    <row r="21" spans="2:9" ht="15" customHeight="1" x14ac:dyDescent="0.2">
      <c r="B21" s="157"/>
      <c r="C21" s="163"/>
      <c r="D21" s="157"/>
      <c r="E21" s="158"/>
      <c r="F21" s="158">
        <f t="shared" si="0"/>
        <v>86656</v>
      </c>
      <c r="G21" s="158">
        <f t="shared" si="1"/>
        <v>5775714</v>
      </c>
      <c r="H21" s="164"/>
      <c r="I21" s="165"/>
    </row>
    <row r="22" spans="2:9" ht="15" customHeight="1" x14ac:dyDescent="0.2">
      <c r="B22" s="157"/>
      <c r="C22" s="163"/>
      <c r="D22" s="157"/>
      <c r="E22" s="158"/>
      <c r="F22" s="158">
        <f t="shared" si="0"/>
        <v>86656</v>
      </c>
      <c r="G22" s="158">
        <f t="shared" si="1"/>
        <v>5775714</v>
      </c>
    </row>
    <row r="23" spans="2:9" ht="15" customHeight="1" x14ac:dyDescent="0.2">
      <c r="B23" s="157"/>
      <c r="C23" s="163"/>
      <c r="D23" s="157"/>
      <c r="E23" s="158"/>
      <c r="F23" s="158">
        <f t="shared" si="0"/>
        <v>86656</v>
      </c>
      <c r="G23" s="158">
        <f t="shared" si="1"/>
        <v>5775714</v>
      </c>
    </row>
    <row r="24" spans="2:9" ht="15" customHeight="1" x14ac:dyDescent="0.2">
      <c r="B24" s="157"/>
      <c r="C24" s="163"/>
      <c r="D24" s="157"/>
      <c r="E24" s="158"/>
      <c r="F24" s="158">
        <f t="shared" si="0"/>
        <v>86656</v>
      </c>
      <c r="G24" s="158">
        <f t="shared" si="1"/>
        <v>5775714</v>
      </c>
    </row>
    <row r="25" spans="2:9" ht="15" customHeight="1" x14ac:dyDescent="0.2">
      <c r="B25" s="157"/>
      <c r="C25" s="163"/>
      <c r="D25" s="157"/>
      <c r="E25" s="158"/>
      <c r="F25" s="158">
        <f t="shared" si="0"/>
        <v>86656</v>
      </c>
      <c r="G25" s="158">
        <f t="shared" si="1"/>
        <v>5775714</v>
      </c>
    </row>
    <row r="26" spans="2:9" ht="15" customHeight="1" x14ac:dyDescent="0.2">
      <c r="B26" s="157"/>
      <c r="C26" s="163"/>
      <c r="D26" s="157"/>
      <c r="E26" s="158"/>
      <c r="F26" s="158">
        <f t="shared" si="0"/>
        <v>86656</v>
      </c>
      <c r="G26" s="158">
        <f t="shared" si="1"/>
        <v>5775714</v>
      </c>
    </row>
    <row r="27" spans="2:9" ht="15" customHeight="1" x14ac:dyDescent="0.2">
      <c r="B27" s="157"/>
      <c r="C27" s="163"/>
      <c r="D27" s="157"/>
      <c r="E27" s="158"/>
      <c r="F27" s="158">
        <f t="shared" si="0"/>
        <v>86656</v>
      </c>
      <c r="G27" s="158">
        <f t="shared" si="1"/>
        <v>5775714</v>
      </c>
    </row>
    <row r="28" spans="2:9" ht="15" customHeight="1" x14ac:dyDescent="0.2">
      <c r="B28" s="157"/>
      <c r="C28" s="163"/>
      <c r="D28" s="157"/>
      <c r="E28" s="158"/>
      <c r="F28" s="158">
        <f t="shared" si="0"/>
        <v>86656</v>
      </c>
      <c r="G28" s="158">
        <f t="shared" si="1"/>
        <v>5775714</v>
      </c>
    </row>
    <row r="29" spans="2:9" ht="15" customHeight="1" x14ac:dyDescent="0.2">
      <c r="B29" s="157"/>
      <c r="C29" s="163"/>
      <c r="D29" s="157"/>
      <c r="E29" s="158"/>
      <c r="F29" s="158">
        <f t="shared" si="0"/>
        <v>86656</v>
      </c>
      <c r="G29" s="158">
        <f t="shared" si="1"/>
        <v>5775714</v>
      </c>
    </row>
    <row r="30" spans="2:9" ht="15" customHeight="1" x14ac:dyDescent="0.2">
      <c r="B30" s="157"/>
      <c r="C30" s="163"/>
      <c r="D30" s="157"/>
      <c r="E30" s="158"/>
      <c r="F30" s="160">
        <f t="shared" si="0"/>
        <v>86656</v>
      </c>
      <c r="G30" s="160">
        <f t="shared" si="1"/>
        <v>5775714</v>
      </c>
      <c r="I30" s="166"/>
    </row>
    <row r="32" spans="2:9" ht="15" x14ac:dyDescent="0.25">
      <c r="B32" s="236" t="s">
        <v>233</v>
      </c>
      <c r="C32" s="236"/>
      <c r="D32" s="236"/>
      <c r="E32" s="236"/>
      <c r="F32" s="236"/>
      <c r="G32" s="162">
        <f>G30</f>
        <v>5775714</v>
      </c>
    </row>
  </sheetData>
  <mergeCells count="4">
    <mergeCell ref="E2:G2"/>
    <mergeCell ref="B3:G4"/>
    <mergeCell ref="H3:H4"/>
    <mergeCell ref="B32:F32"/>
  </mergeCells>
  <hyperlinks>
    <hyperlink ref="E2:G2" location="'Anexa 4 BL '!A1" display="Lista investitii Buget Local" xr:uid="{FD8A917B-922C-4FDA-A57F-54D9F1B7AF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Anexa 4 BL </vt:lpstr>
      <vt:lpstr>Ext ILUM</vt:lpstr>
      <vt:lpstr>ANL</vt:lpstr>
      <vt:lpstr>REVIT</vt:lpstr>
      <vt:lpstr>BL.35A</vt:lpstr>
      <vt:lpstr>BL.D</vt:lpstr>
      <vt:lpstr>BL.EVSN</vt:lpstr>
      <vt:lpstr>BL.F9</vt:lpstr>
      <vt:lpstr>BL.E2</vt:lpstr>
      <vt:lpstr>NZEB</vt:lpstr>
      <vt:lpstr>B53D55D6</vt:lpstr>
      <vt:lpstr>REGEN</vt:lpstr>
      <vt:lpstr>Sc 4</vt:lpstr>
      <vt:lpstr>Sc 6</vt:lpstr>
      <vt:lpstr>'Anexa 4 BL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Barbulescu</dc:creator>
  <cp:lastModifiedBy>Catalina Merisanu</cp:lastModifiedBy>
  <cp:lastPrinted>2026-07-23T07:29:17Z</cp:lastPrinted>
  <dcterms:created xsi:type="dcterms:W3CDTF">2025-03-20T12:12:59Z</dcterms:created>
  <dcterms:modified xsi:type="dcterms:W3CDTF">2026-07-29T04:39:02Z</dcterms:modified>
</cp:coreProperties>
</file>